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680" yWindow="-120" windowWidth="23256" windowHeight="13176" tabRatio="842" activeTab="2"/>
  </bookViews>
  <sheets>
    <sheet name="כתב כמויות מנה א2" sheetId="1" r:id="rId1"/>
    <sheet name="כתב כמויות מנה א3" sheetId="4" r:id="rId2"/>
    <sheet name="סיכום " sheetId="3" r:id="rId3"/>
  </sheets>
  <definedNames>
    <definedName name="_xlnm.Print_Titles" localSheetId="0">'כתב כמויות מנה א2'!$1:$1</definedName>
    <definedName name="_xlnm.Print_Titles" localSheetId="1">'כתב כמויות מנה א3'!$1:$1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7" i="4" l="1"/>
  <c r="J47" i="4"/>
  <c r="J91" i="4" l="1"/>
  <c r="J92" i="4"/>
  <c r="J93" i="4"/>
  <c r="J94" i="4"/>
  <c r="J95" i="4"/>
  <c r="J90" i="4"/>
  <c r="J72" i="4"/>
  <c r="J73" i="4"/>
  <c r="J74" i="4"/>
  <c r="J75" i="4"/>
  <c r="J76" i="4"/>
  <c r="J77" i="4"/>
  <c r="J78" i="4"/>
  <c r="J79" i="4"/>
  <c r="J80" i="4"/>
  <c r="J81" i="4"/>
  <c r="J82" i="4"/>
  <c r="J83" i="4"/>
  <c r="J84" i="4"/>
  <c r="J85" i="4"/>
  <c r="J86" i="4"/>
  <c r="J61" i="4"/>
  <c r="J62" i="4"/>
  <c r="J54" i="4"/>
  <c r="J55" i="4"/>
  <c r="J56" i="4"/>
  <c r="J39" i="4"/>
  <c r="J40" i="4"/>
  <c r="J41" i="4"/>
  <c r="J42" i="4"/>
  <c r="J43" i="4"/>
  <c r="J44" i="4"/>
  <c r="J45" i="4"/>
  <c r="J46" i="4"/>
  <c r="J48" i="4"/>
  <c r="J49" i="4"/>
  <c r="J34" i="4"/>
  <c r="J31" i="4"/>
  <c r="J32" i="4"/>
  <c r="J33" i="4"/>
  <c r="J21" i="4"/>
  <c r="J22" i="4"/>
  <c r="J13" i="4"/>
  <c r="J14" i="4"/>
  <c r="J15" i="4"/>
  <c r="J16" i="4"/>
  <c r="J5" i="4"/>
  <c r="J6" i="4"/>
  <c r="J7" i="4"/>
  <c r="J8" i="4"/>
  <c r="J5" i="1"/>
  <c r="J96" i="4" l="1"/>
  <c r="H72" i="4"/>
  <c r="A21" i="3"/>
  <c r="A20" i="3"/>
  <c r="A19" i="3"/>
  <c r="A18" i="3"/>
  <c r="A17" i="3"/>
  <c r="A16" i="3"/>
  <c r="A15" i="3"/>
  <c r="A14" i="3"/>
  <c r="A13" i="3"/>
  <c r="A12" i="3"/>
  <c r="A11" i="3"/>
  <c r="A7" i="3"/>
  <c r="A6" i="3"/>
  <c r="A5" i="3"/>
  <c r="A4" i="3"/>
  <c r="A3" i="3"/>
  <c r="A2" i="3"/>
  <c r="H90" i="4"/>
  <c r="H86" i="4"/>
  <c r="H78" i="4"/>
  <c r="H62" i="4"/>
  <c r="H61" i="4"/>
  <c r="J60" i="4"/>
  <c r="J63" i="4" s="1"/>
  <c r="C18" i="3" s="1"/>
  <c r="H60" i="4"/>
  <c r="H56" i="4"/>
  <c r="H55" i="4"/>
  <c r="H54" i="4"/>
  <c r="J53" i="4"/>
  <c r="J57" i="4" s="1"/>
  <c r="C17" i="3" s="1"/>
  <c r="H53" i="4"/>
  <c r="H39" i="4"/>
  <c r="H40" i="4"/>
  <c r="H41" i="4"/>
  <c r="H42" i="4"/>
  <c r="H43" i="4"/>
  <c r="H44" i="4"/>
  <c r="H45" i="4"/>
  <c r="H46" i="4"/>
  <c r="H48" i="4"/>
  <c r="H49" i="4"/>
  <c r="J38" i="4"/>
  <c r="H38" i="4"/>
  <c r="H31" i="4"/>
  <c r="H32" i="4"/>
  <c r="H33" i="4"/>
  <c r="H34" i="4"/>
  <c r="H21" i="4"/>
  <c r="H22" i="4"/>
  <c r="H14" i="4"/>
  <c r="H15" i="4"/>
  <c r="H16" i="4"/>
  <c r="J50" i="4" l="1"/>
  <c r="C16" i="3" s="1"/>
  <c r="H63" i="4"/>
  <c r="B18" i="3" s="1"/>
  <c r="H57" i="4"/>
  <c r="B17" i="3" s="1"/>
  <c r="H50" i="4"/>
  <c r="B16" i="3" s="1"/>
  <c r="H95" i="4" l="1"/>
  <c r="H94" i="4"/>
  <c r="H93" i="4"/>
  <c r="H92" i="4"/>
  <c r="H91" i="4"/>
  <c r="H85" i="4"/>
  <c r="H84" i="4"/>
  <c r="H83" i="4"/>
  <c r="H82" i="4"/>
  <c r="H81" i="4"/>
  <c r="H80" i="4"/>
  <c r="H79" i="4"/>
  <c r="H77" i="4"/>
  <c r="H76" i="4"/>
  <c r="H75" i="4"/>
  <c r="H74" i="4"/>
  <c r="H73" i="4"/>
  <c r="J71" i="4"/>
  <c r="J87" i="4" s="1"/>
  <c r="H71" i="4"/>
  <c r="J67" i="4"/>
  <c r="H67" i="4"/>
  <c r="J66" i="4"/>
  <c r="H66" i="4"/>
  <c r="J30" i="4"/>
  <c r="J35" i="4" s="1"/>
  <c r="H30" i="4"/>
  <c r="H35" i="4" s="1"/>
  <c r="B15" i="3" s="1"/>
  <c r="J26" i="4"/>
  <c r="H26" i="4"/>
  <c r="J20" i="4"/>
  <c r="H20" i="4"/>
  <c r="H23" i="4" s="1"/>
  <c r="B13" i="3" s="1"/>
  <c r="H13" i="4"/>
  <c r="J12" i="4"/>
  <c r="J17" i="4" s="1"/>
  <c r="H12" i="4"/>
  <c r="H8" i="4"/>
  <c r="H7" i="4"/>
  <c r="H6" i="4"/>
  <c r="H5" i="4"/>
  <c r="J4" i="4"/>
  <c r="H4" i="4"/>
  <c r="J23" i="4" l="1"/>
  <c r="C13" i="3" s="1"/>
  <c r="H96" i="4"/>
  <c r="B21" i="3" s="1"/>
  <c r="C20" i="3"/>
  <c r="H87" i="4"/>
  <c r="H17" i="4"/>
  <c r="B12" i="3" s="1"/>
  <c r="H68" i="4"/>
  <c r="B19" i="3" s="1"/>
  <c r="C21" i="3"/>
  <c r="C12" i="3"/>
  <c r="H27" i="4"/>
  <c r="B14" i="3" s="1"/>
  <c r="J68" i="4"/>
  <c r="C19" i="3" s="1"/>
  <c r="J27" i="4"/>
  <c r="H9" i="4"/>
  <c r="B11" i="3" s="1"/>
  <c r="J9" i="4"/>
  <c r="C11" i="3" s="1"/>
  <c r="J98" i="4" l="1"/>
  <c r="C22" i="3" s="1"/>
  <c r="C15" i="3"/>
  <c r="C14" i="3"/>
  <c r="B20" i="3"/>
  <c r="B22" i="3" s="1"/>
  <c r="H98" i="4"/>
  <c r="J42" i="1"/>
  <c r="H42" i="1"/>
  <c r="J41" i="1"/>
  <c r="H41" i="1"/>
  <c r="J40" i="1"/>
  <c r="H40" i="1"/>
  <c r="H36" i="1"/>
  <c r="J36" i="1"/>
  <c r="H35" i="1"/>
  <c r="J35" i="1"/>
  <c r="H34" i="1"/>
  <c r="J34" i="1"/>
  <c r="H33" i="1"/>
  <c r="J33" i="1"/>
  <c r="H32" i="1"/>
  <c r="J32" i="1"/>
  <c r="H31" i="1"/>
  <c r="J31" i="1"/>
  <c r="H30" i="1"/>
  <c r="J30" i="1"/>
  <c r="H29" i="1"/>
  <c r="J29" i="1"/>
  <c r="H28" i="1"/>
  <c r="J28" i="1"/>
  <c r="H27" i="1"/>
  <c r="J27" i="1"/>
  <c r="H25" i="1"/>
  <c r="J25" i="1"/>
  <c r="J26" i="1"/>
  <c r="H26" i="1"/>
  <c r="J24" i="1"/>
  <c r="H24" i="1"/>
  <c r="J23" i="1"/>
  <c r="H23" i="1"/>
  <c r="J22" i="1"/>
  <c r="H22" i="1"/>
  <c r="J21" i="1"/>
  <c r="H21" i="1"/>
  <c r="H43" i="1" l="1"/>
  <c r="B7" i="3" s="1"/>
  <c r="J43" i="1"/>
  <c r="C7" i="3" s="1"/>
  <c r="H37" i="1"/>
  <c r="B6" i="3" s="1"/>
  <c r="J37" i="1"/>
  <c r="C6" i="3" s="1"/>
  <c r="H9" i="1" l="1"/>
  <c r="J9" i="1"/>
  <c r="J17" i="1" l="1"/>
  <c r="J13" i="1"/>
  <c r="J4" i="1"/>
  <c r="J6" i="1" s="1"/>
  <c r="J10" i="1"/>
  <c r="C3" i="3" s="1"/>
  <c r="H17" i="1"/>
  <c r="H13" i="1"/>
  <c r="H10" i="1"/>
  <c r="B3" i="3" s="1"/>
  <c r="H5" i="1"/>
  <c r="H4" i="1"/>
  <c r="H18" i="1" l="1"/>
  <c r="J18" i="1"/>
  <c r="C5" i="3" s="1"/>
  <c r="H14" i="1"/>
  <c r="J14" i="1"/>
  <c r="C4" i="3" s="1"/>
  <c r="C2" i="3"/>
  <c r="H6" i="1"/>
  <c r="B2" i="3" s="1"/>
  <c r="B5" i="3" l="1"/>
  <c r="H45" i="1"/>
  <c r="J45" i="1"/>
  <c r="C8" i="3" s="1"/>
  <c r="C23" i="3" s="1"/>
  <c r="C25" i="3" s="1"/>
  <c r="B4" i="3"/>
  <c r="C26" i="3" l="1"/>
  <c r="C27" i="3" s="1"/>
  <c r="B8" i="3"/>
  <c r="B23" i="3" s="1"/>
  <c r="B25" i="3"/>
  <c r="B26" i="3" s="1"/>
  <c r="B27" i="3" s="1"/>
</calcChain>
</file>

<file path=xl/sharedStrings.xml><?xml version="1.0" encoding="utf-8"?>
<sst xmlns="http://schemas.openxmlformats.org/spreadsheetml/2006/main" count="331" uniqueCount="230">
  <si>
    <t>סעיף</t>
  </si>
  <si>
    <t>מס. קטלוגי</t>
  </si>
  <si>
    <t>מספר סעיף</t>
  </si>
  <si>
    <t>תאור</t>
  </si>
  <si>
    <t>יחידה</t>
  </si>
  <si>
    <t>כמות</t>
  </si>
  <si>
    <t>מטר</t>
  </si>
  <si>
    <t>יח'</t>
  </si>
  <si>
    <t>קומפ'</t>
  </si>
  <si>
    <t>מע"מ 17%</t>
  </si>
  <si>
    <t>סה"כ כולל מע"מ</t>
  </si>
  <si>
    <t xml:space="preserve">מחיר יחידה ב ₪ </t>
  </si>
  <si>
    <t xml:space="preserve">סך תת פרק מחיר ב ₪ </t>
  </si>
  <si>
    <t xml:space="preserve">סך תת פרק לאחר הנחה מחיר ב ₪ </t>
  </si>
  <si>
    <t xml:space="preserve">סך הכל ב ₪ </t>
  </si>
  <si>
    <t xml:space="preserve">סה"כ ב ₪ </t>
  </si>
  <si>
    <r>
      <t>מחיר יחידה ב ₪  לאחר הנחה -</t>
    </r>
    <r>
      <rPr>
        <b/>
        <u val="singleAccounting"/>
        <sz val="11"/>
        <color theme="1"/>
        <rFont val="Arial"/>
        <family val="2"/>
        <scheme val="minor"/>
      </rPr>
      <t xml:space="preserve"> </t>
    </r>
    <r>
      <rPr>
        <b/>
        <u val="doubleAccounting"/>
        <sz val="11"/>
        <color theme="1"/>
        <rFont val="Arial"/>
        <family val="2"/>
        <scheme val="minor"/>
      </rPr>
      <t>יש למלא עמודה זו</t>
    </r>
  </si>
  <si>
    <t>הנחה נוספת ב %</t>
  </si>
  <si>
    <t>02.01.0010</t>
  </si>
  <si>
    <t>02.01.0020</t>
  </si>
  <si>
    <t>סה"כ 02.01 התאמות מסעדי יד במעברים</t>
  </si>
  <si>
    <t xml:space="preserve">תת פרק 02.03 התקנת משטחי התראה למדרגות </t>
  </si>
  <si>
    <t>02.03.0030</t>
  </si>
  <si>
    <t>סה"כ 02.03 התקנת משטחי התראה למדרגות</t>
  </si>
  <si>
    <t>תת פרק 02.04 התקנת משטחי מאתר ללחצני מעלית</t>
  </si>
  <si>
    <t>02.04.0040</t>
  </si>
  <si>
    <t>סה"כ 02.04 התקנת משטחי מאתר ללחצני מעלית</t>
  </si>
  <si>
    <t>תת פרק 02.09 התקנת  מאחז "L" לשירותים ומקלחות</t>
  </si>
  <si>
    <t>תת פרק 02.10 התקנת  אביזרים לשירותים נגישים</t>
  </si>
  <si>
    <t>02.10.0010</t>
  </si>
  <si>
    <t>02.10.0030</t>
  </si>
  <si>
    <t>02.10.0040</t>
  </si>
  <si>
    <t>02.10.0050</t>
  </si>
  <si>
    <t>02.10.0060</t>
  </si>
  <si>
    <t>02.10.0070</t>
  </si>
  <si>
    <t>תת פרק 02.11 התקנת דלתות</t>
  </si>
  <si>
    <t>02.11.0020</t>
  </si>
  <si>
    <t>02.11.0030</t>
  </si>
  <si>
    <t>02.11.0040</t>
  </si>
  <si>
    <t>סה"כ 02.10 התקנת  אביזרים לשירותים נגישים</t>
  </si>
  <si>
    <t>סה"כ  02.11 התקנת דלתות</t>
  </si>
  <si>
    <t>סה"כ פרק 2 עבודות כלליות להסדרת הנגישות בבית החולים - התאמה לדרישות</t>
  </si>
  <si>
    <t>03.01.0010</t>
  </si>
  <si>
    <t>תת פרק 03.01 התאמת מסעדי יד במעברים</t>
  </si>
  <si>
    <t>תת פרק 02.01 התאמת מסעדי יד במעברים</t>
  </si>
  <si>
    <t>סה"כ 02.09 התקנת מאחז "L" לשירותים ומקלחות</t>
  </si>
  <si>
    <t>03.01.0011</t>
  </si>
  <si>
    <t>03.01.0020</t>
  </si>
  <si>
    <t>03.01.0030</t>
  </si>
  <si>
    <t>03.01.0040</t>
  </si>
  <si>
    <t>סה"כ 03.01 התאמות מסעדי יד במעברים</t>
  </si>
  <si>
    <t>תת פרק 03.02 התאמת מסעדי יד במדרגות</t>
  </si>
  <si>
    <t>03.02.0010</t>
  </si>
  <si>
    <t>03.02.0020</t>
  </si>
  <si>
    <t>03.02.0030</t>
  </si>
  <si>
    <t>03.02.0060</t>
  </si>
  <si>
    <t>03.02.0070</t>
  </si>
  <si>
    <t>סה"כ 03.02 התאמות מסעדי יד במדרגות</t>
  </si>
  <si>
    <t xml:space="preserve">תת פרק 03.03 התקנת משטחי התראה למדרגות </t>
  </si>
  <si>
    <t>סה"כ 03.03 התקנת משטחי התראה למדרגות</t>
  </si>
  <si>
    <t>03.03.0030</t>
  </si>
  <si>
    <t>03.03.0010</t>
  </si>
  <si>
    <t>03.03.0020</t>
  </si>
  <si>
    <t>תת פרק 03.04 התקנת משטחי מאתר ללחצני מעלית</t>
  </si>
  <si>
    <t>סה"כ 03.04 התקנת משטחי מאתר ללחצני מעלית</t>
  </si>
  <si>
    <t>תת פרק 03.05 התקנת פסי אזהרה במדרגות</t>
  </si>
  <si>
    <t>03.05.0010</t>
  </si>
  <si>
    <t>03.05.0051</t>
  </si>
  <si>
    <t>03.05.0040</t>
  </si>
  <si>
    <t>03.05.0013</t>
  </si>
  <si>
    <t>03.05.0012</t>
  </si>
  <si>
    <t>סה"כ 03.05 התקנת פסי אזהרה במדרגות</t>
  </si>
  <si>
    <t>03.06.0010</t>
  </si>
  <si>
    <t>תת פרק 03.06 מדבקות</t>
  </si>
  <si>
    <t>סה"כ 03.06 מדבקות</t>
  </si>
  <si>
    <t>03.06.0020</t>
  </si>
  <si>
    <t>03.06.0030</t>
  </si>
  <si>
    <t>03.06.0040</t>
  </si>
  <si>
    <t>03.06.0050</t>
  </si>
  <si>
    <t>03.06.0060</t>
  </si>
  <si>
    <t>03.06.0070</t>
  </si>
  <si>
    <t>03.06.0080</t>
  </si>
  <si>
    <t>03.06.0090</t>
  </si>
  <si>
    <t>03.06.0110</t>
  </si>
  <si>
    <t>03.06.0120</t>
  </si>
  <si>
    <t>03.07.0010</t>
  </si>
  <si>
    <t>03.07.0020</t>
  </si>
  <si>
    <t>03.07.0030</t>
  </si>
  <si>
    <t>03.07.0050</t>
  </si>
  <si>
    <t>תת פרק 03.07 הורדת/ שינוי גובה מערכות</t>
  </si>
  <si>
    <t>סה"כ 03.07 הורדת/ שינוי גובה מערכות</t>
  </si>
  <si>
    <t>נק'</t>
  </si>
  <si>
    <t>תת פרק 03.08 חסימת מכשולים בגובה</t>
  </si>
  <si>
    <t>סה"כ 03.08 חסימת מכשולים בגובה</t>
  </si>
  <si>
    <t>03.08.0010</t>
  </si>
  <si>
    <t>03.08.0020</t>
  </si>
  <si>
    <t>תת פרק 03.09 התקנת  מאחז "L" לשירותים ומקלחות</t>
  </si>
  <si>
    <t>סה"כ 03.09 התקנת מאחז "L" לשירותים ומקלחות</t>
  </si>
  <si>
    <t>03.09.0020</t>
  </si>
  <si>
    <t>03.09.0090</t>
  </si>
  <si>
    <t>תת פרק 03.10 התקנת  אביזרים לשירותים נגישים</t>
  </si>
  <si>
    <t>סה"כ 03.10 התקנת  אביזרים לשירותים נגישים</t>
  </si>
  <si>
    <t>03.10.0010</t>
  </si>
  <si>
    <t>03.10.0030</t>
  </si>
  <si>
    <t>03.10.0040</t>
  </si>
  <si>
    <t>03.10.0050</t>
  </si>
  <si>
    <t>03.10.0060</t>
  </si>
  <si>
    <t>03.10.0070</t>
  </si>
  <si>
    <t>03.10.0090</t>
  </si>
  <si>
    <t>03.10.0110</t>
  </si>
  <si>
    <t>03.10.0120</t>
  </si>
  <si>
    <t>03.10.0130</t>
  </si>
  <si>
    <t>03.10.0140</t>
  </si>
  <si>
    <t>03.10.0160</t>
  </si>
  <si>
    <t>03.10.0170</t>
  </si>
  <si>
    <t>03.10.0180</t>
  </si>
  <si>
    <t>03.10.0210</t>
  </si>
  <si>
    <t>03.10.0020</t>
  </si>
  <si>
    <t>03.11.0010</t>
  </si>
  <si>
    <t>תת פרק 03.11 התקנת דלתות</t>
  </si>
  <si>
    <t>03.11.0020</t>
  </si>
  <si>
    <t>03.11.0040</t>
  </si>
  <si>
    <t>03.11.0050</t>
  </si>
  <si>
    <t>03.11.0060</t>
  </si>
  <si>
    <t>03.11.0070</t>
  </si>
  <si>
    <t>סה"כ  03.11 התקנת דלתות</t>
  </si>
  <si>
    <t>סה"כ פרק 3 עבודות כלליות להסדרת הנגישות בבית החולים - התאמה לדרישות</t>
  </si>
  <si>
    <t>פרק 02 עבודות כלליות להסדרת הנגישות בית החולים</t>
  </si>
  <si>
    <t>סה"כ פרק 02 עבודות כלליות להסדרת הנגישות בבית החולים</t>
  </si>
  <si>
    <t>פרק 03 עבודות כלליות להסדרת הנגישות בית החולים</t>
  </si>
  <si>
    <t>סה"כ פרק 03 עבודות כלליות להסדרת הנגישות בבית החולים</t>
  </si>
  <si>
    <t>סה"כ פרק 02 + 03 עבודות כלליות להסדרת הנגישות בבית החולים</t>
  </si>
  <si>
    <t>02.10.0110</t>
  </si>
  <si>
    <t>02.10.0120</t>
  </si>
  <si>
    <t>02.10.0130</t>
  </si>
  <si>
    <t>02.10.0131</t>
  </si>
  <si>
    <t>02.10.0140</t>
  </si>
  <si>
    <t>02.10.0160</t>
  </si>
  <si>
    <t>02.10.0170</t>
  </si>
  <si>
    <t>02.10.0180</t>
  </si>
  <si>
    <t>02.10.0190</t>
  </si>
  <si>
    <t>אספקה והתקנת מוט מתקפל לקיר  ע"פ המפרט . המוט מחב' פנל  PP445 או ש"ע לאישור מהנדס מרכז הרפואי . העבודה כוללת את כל הנדרש ע"פ הנחיית מורשה הנגישות לרבות תיקונים מקומיים. המחיר כולל אישור מהנדס לעגינה בקיר לכוח 130 ק"ג . מחיר בסיס 1020 ש"ח</t>
  </si>
  <si>
    <t>פירוק אסלה קיימת ומיכל הדחה ואספקה והתקנת אסלת מונבלוק נגישה תקנית כוללת תיקוני חיפוי וחיבור למערכת אינסטלציה. המחיר כולל את הנדרש לכל האביזרים הנלווים ע"פ הפרטים.</t>
  </si>
  <si>
    <t>שינוי מיקום מתקנים קטנים כדוגמת מייבש אדים בשירותים נגישים לרבות פירוק והרכבתם מחדש למיקום תקני. העבודה כוללת את כל הנדרש לרבות תיקונים מקומיים</t>
  </si>
  <si>
    <t>אספקה והתקנת שלט "תא שירותים נגישים" לשני המינים לצד התא הנגיש-שלט נגיש לפי ת" 1918 חלק 4 הדן בשלטים.העבודה הינה ע"פ מפרט מורה הנגישות, מחיר יסוד של מוצר הינו 50 ש"ח</t>
  </si>
  <si>
    <t>שינוי מיקום וגובה כיור קיים כולל פירוק והרכבה מחדש לרבות תיקוני חיפוי והתאמת מערכת האינסטלציה.</t>
  </si>
  <si>
    <t>שינוי גובה כיור קיים כולל פירוק והרכבה מחדש לרבות תיקוני חיפוי והתאמת מערכת האינסטלציה.</t>
  </si>
  <si>
    <t>אספקה והתקנת ידית מנוף לדלת עץ במקום ידית תפוח. העבודה כוללת פירוק ידית קיימת והתקנת חדשה ע"פ המסומן בתכנית ובהתאם להנחיות מורשה הנגישות.</t>
  </si>
  <si>
    <t>החלשת מחזיר שמן קיים להתאמת הפעלת כוח שאינו עולה על 22 ניוטון.העבודה תבוצע בכפוף למפרט.</t>
  </si>
  <si>
    <t>תיקון מסעד עץ קיים באופן ניקודתי-השלמת מסעד שנותק מעץ באורך 23 ס"מ כדוגמת הקיים, העבודה כוללת את את כל הנדרש לרבות צביעת העץ ע"פ הנחייה.</t>
  </si>
  <si>
    <t>03.04.0040</t>
  </si>
  <si>
    <t>התכת פס התראה בקצה שלח בגוון שחור בהתאם למשטח עליו הוא מותקן ובאישור מורשה הנגישות של הפרויקט. הפס יהיה ברוחב 3-5 ס"מ ויותך במרחק של עד 3 ס"מ מקצה השלח. רוחב הפס כרוחב השלח (ניתן להפחית עד 5 ס"מ מכל צד). פס פלסטי לסימון קצה מדרגה עשוי מיריעות פלסטיות ביישום בהתכה,מסוג tecmark, תוצרת סימונים לישראל בע"מ או ש"ע לאישור מורשה נגישות הפרויקט.</t>
  </si>
  <si>
    <t>אספקה והתקנת מדבקות התראה עגולות הכוללת את לוגו המרכז הרפואי ע"ג וויטרינות ודלתות שקופות.העבודה כוללת את הנדרש. מחיר בסיס 17 ש"ח</t>
  </si>
  <si>
    <t>אספקה והתקנת שני פרופלים תחת מכשול באורכים משתנים ע"פ תכנית מנירוסטה  316 העבודה כוללת כל הנדרש לרבות חיבור לקיר ותיקוני צבע מיקומים בהתאם לדרישה.</t>
  </si>
  <si>
    <t>שינוי מיקום מתקן כלשהו שמהווים מכשול במעברים השונים לרבות תיקוני צבע מקומים</t>
  </si>
  <si>
    <t>החלפת צילנדר במנעול תפוס לרבות פינוי הקיים בשירותים נגישים</t>
  </si>
  <si>
    <t>אספקה והתקנת מתקן הגבהה אסלה של 5-7 ס"מ כולל חיבור פרפרים לאסלה</t>
  </si>
  <si>
    <t>פירוק דלת דו כנפית מזכוכית והחלפתה בדלת זכוכית דו כנפית אסימטרית, הכנף הרשית תהיה ברוחב מזערי של 95 ס"מ, העבודה תכלול את כל הנדרש לרבות ידיות בהתאם ע"פ מפרט מורשה הנגישות.</t>
  </si>
  <si>
    <t>אספקה והתקנת משטח מאתר ללחצני מעלית מפרופיל אלומניום מסוג  PMB 360 של חב' פשוט נגיש או ש"ע לפי ת"י 1918 חלק  6 ממיקום ללחצני המעליות  עד לקיר  ממול ע"ג ריצוף קיים בגוון בהיר. הבצוע יהיה בהדבקה עם עגינה בברגים בראש שטוח בקוטר "6 מ"מ ארוך כל 30 ס"מ. החלוקה לברגים כאשר ההתחלה והסוף המרחק מהקצה לא יעלה על 5 ס"מ. התקנת הפרופילים יהיו עם מרווח צירי של בין 66 מ"מ עד 77 מ"מ. רוחב כולל למשטח 60 ס"מ. מחיר בסיס לפס 35 ש"ח/ מ"א, נדרש משטח בגוון שחור.</t>
  </si>
  <si>
    <t xml:space="preserve">התקנת מסעד יד ע"ג קיר המחופה טייח או קרמיקה או כל חיפוי אחר,על הקבלן לסמן את נק' העגינה ולקבל את אישור מורשה הנגישות לפני התחלת העבודה לרבות תיעוד מצב קיים. </t>
  </si>
  <si>
    <t>02.01.000</t>
  </si>
  <si>
    <t>התקנת מסעד יד ע"ג קיר המחופה טייח או קרמיקה או כל חיפוי אחר,על הקבלן לסמן את נק' העגינה ולקבל את אישור מורשה הנגישות לפני התחלת העבודה לרבות תיעוד מצב קיים. 
אספקת מאחז יד מתוצרת HR-400 של חב' פנל פרויקטים או שו"ע ולאישור מהנדס המרכז הרפואי, ההתקנה בגובה 90-95 ס"מ מפני הריצוף כולל כל האביזרים הנדרשים בהתאם לדרישות התקן ת"י 1918 חלק  3.1 וע"פ המפרט. המחיר כולל אספקה והתקנה מלאה, לרבות פירוק מקומי באיזור מסומן וביצוע ע"פ הוראות יצרן/מתכנן והשלמת החסר להחזרת המצב לקדמותו.</t>
  </si>
  <si>
    <t>אספקה והתקנת מסעד יד HR-400 של חב' פנל פרויקטים או ש"ע  ולאישור מהנדס המרכז הריפואי. ההתקנה ע"ג עמודנים מעוגנים לרצפה וזה ע"פ ת"י 1918 חלק 3.1. העבודה תתבצע בהתאם לנדרש עד לביצוע מלא ומושלם לרבות אישור הנדסי.</t>
  </si>
  <si>
    <t>אספקה והתקנה מוט אופקי במידות 60 ס"מ מסדרת מוצר PP422S תקני של חב' פנל פרויקטים או ש"ע לאישור מהנדס מרכז הרפואי ולהתקינו על דלת תא שירותים נגישים. העבודה כוללת את כל הנדרש ע"פ המפרט והנחיית מורשה הנגישות לרבות תיקונים מקומיים. מחיר בסיס 170 ש"ח</t>
  </si>
  <si>
    <t>אספקה והתקנה מאחז "L" במידות 60/60 ס"מ על הקיר מסדרת מוצר  PP422S תקני של חב' פנל פרויקטים או ש"ע לאישור מהנדס המרכז הרפואי, ההתקנה בצמוד לאסלה ומקביל לה בתא השירותים. העבודה כוללת את כל הנדרש ע"פ המפרט והנחיית מורשה הנגישות לרבות תיקונים מקומיים. מחיר בסיס 435 ש"ח.</t>
  </si>
  <si>
    <t>אספקה והתקנה מאחז "L" במידות 60/60 ס"מ מסדרת מוצר PP422S תקני של חב' פנל פרויקטים או ש"ע לאישור מהנדס המרכז הרפואי, על הקיר צמוד לאסלה ומקביל לה בתא השירותים. העבודה כוללת פירוק הקיים לרבות פירוק והרכבה מחדש למתקן טואלט ו/או לחצן המצוקה, תיקונים מיקומיים וכל הנדרש ע"פ המפרט והנחיית מורשה הנגישות לרבות תיקונים מקומיים. מחיר בסיס 435 ש"ח</t>
  </si>
  <si>
    <t>אספקה והתקנת מראה 50/90 ס"מ עם מסגרת אלומניום , המראה מסוג SD02  של חב' שינזון או ש"ע לאישור מהנדס המרכז הרפואי. העבודה כוללת כל הדרוש לרבות מיקום ע"פ המפרט מורשה הנגישות - מחיר בסיס 290 ש"ח</t>
  </si>
  <si>
    <t>אספקה והתקנת מראה 50/90 ס"מ עם מסגרת אלומניום, המראה מסוג SD02 של חב' שינזון או ש"ע לאישור מהנדס מרכז הרפואי. העבודה כוללת פירוק הקיים כל הדרוש לרבות תיקון מקומי, מפרט למיקום ע"פ מורשה הנגישות - מחיר בסיס 290 ש"ח</t>
  </si>
  <si>
    <t>פירוק אסלה קיימת ומיכל הדחה ואספקה והתקנת אסלה מונובלוק נגישה חדשה בגובה תקני ע"פ הנחיות במקום שונה. העבודה כוללת את כל הנדרש לרבות חיבורים למערכת המים ולמערכת הביוב בהתאם ותיקונים מקומים והתאמת הקרמקה לקיים כולל רובה וכל הנדרש לבצוע מלא.</t>
  </si>
  <si>
    <t>פירוק אסלה קיימת ומיכל הדחה ואספקה והתקנת אסלה תלויה חדשה בגובה תקני ע"פ הנחיות במקום שונה. העבודה כוללת את כל הנדרש לרבות חיבורים למערכת המים ולמערכת הביוב בהתאם ותיקונים מקומים.</t>
  </si>
  <si>
    <t>שינוי מיקום מתקנים קטנים כדוגמת מייבש אדים בשירותים נגישים לרבות פירוק והרכבתם מחדש למיקום תקני. העבודה כוללת את כל הנדרש לרבות תיקונים מקומיים.</t>
  </si>
  <si>
    <t>אספקה והתקנת מדף במידות 30/15 ס"מ על משטח קרמיקה מסוג SH 130115 של חב' שנזון או ש"ע לאישור מהנדס מרכז הרפואי. העבודה כוללת את הנדרש ע"פ התכנית עד לביצוע מלא</t>
  </si>
  <si>
    <t>אספקה והתקנת מתלה כפול מסוג PB9124 של חברת פנל או שווה ערך. ההתקנה על קיר התא ובגובה 130 ס"מ מפני ריצוף. מחיר בסיס 45  ש"ח</t>
  </si>
  <si>
    <t>אספקה והתקנת מתקן סבון בתוך חדר שירותים נגישים לצד כיור, המוצר מסוג PB6542 של חברת פנל או ש"ע לאישור מהנדס מרכז הרפואי. העבודה ע"פ מפרט מורה הנגישות, מחיר יסוד הינו 113 ש"ח</t>
  </si>
  <si>
    <t>החלפת מחזיר שמן קיים לדלת במחזיר שמן מסוג TS-83 של חברת דורמה ו/או ש"ע לאישור מהנדס מרכז הרפואי. העבודה כוללת את כל הנדרש ע"פ הנחיות מורשה הנגישות ובהתאמה למפתח הדלת</t>
  </si>
  <si>
    <t>03.01.0000</t>
  </si>
  <si>
    <t>אספקת מאחז יד מתוצרת HR-400 של חב' פנל פרויקטים או שו"ע ולאישור מהנדס המרכז הרפואי, ההתקנה בגובה 90-95 ס"מ מפני הריצוף כולל כל האביזרים הנדרשים בהתאם לדרישות התקן ת"י 1918 חלק 3.1 וע"פ המפרט. המחיר כולל אספקה והתקנה מלאה לרבות פירוק מקומי באיזור מסומן וביצוע ע"פ הוראות יצרן/מתכנן והשלמת החסר להחזרת המצב לקדמותו</t>
  </si>
  <si>
    <t>אספקה והתקנת מסעד יד HR-400 של חב' פנל פרויקטים או ש"ע ולאישור מהנדס המרכז הריפואי. ההתקנה ע"ג עמודנים מעוגנים לרצפה וזה ע"פ ת"י 1918 חלק 3.1. העבודה תתבצע בהתאם לנדרש עד לביצוע מלא ומושלם לרבות אישור הנדסי.</t>
  </si>
  <si>
    <t>אספקה והתקנת מסעד יד כפול  מסוג HR-400 של חב' פנל פרויקטים או ש"ע ולאישור מהנדס המרכז הריפואי וזה ע"פ מפרט. ההתקנה ע"ג קיר עם חיפוי טייח ו/או קרמיקה. העבודה ע"פ ת"י 1918 חלק 3.1. המסעד בקוטר 4 ס"מ מגולוון לרבות עובי דופן 2 מ"מ לרבות גילוון חם 120 מקרון וצביעה בשלוש שכבות בצבע טמבור או ש"ע. העבודה כוללת כל הנדרש, תיקון מקומי בהתאם לקיים ואישור הנדסי.</t>
  </si>
  <si>
    <t>אספקה והתקנת מסעד יד כפול מסוג HR-400 של חב' פנל פרויקטים ו/או ש"ע ולאישור מהנדס המרכז הריפואי וע"פ מפרט ע"ג עמודונים וחיפוי טייח ו/או קרמיקה. המסעד בקוטר 4 ס"מ מגולוון לרבות עובי דופן 2 מ"מ לרבות גלוון חם 120 מקרון וצביעה בשלוש שכבות בצבע טמבור או שווה ערך והתאמה לצביעה ע"ג גלוון.העבודה כוללת כל הנדרש, תיקון מקומי בהתאם לקיים ואישור הנדסי.</t>
  </si>
  <si>
    <t>אספקה והתקנת מסעד יד חדש מגולוון בגלוון חם 120 מיקרון וצבוע בצבע טמגלס. המאחז בקוטר 4 ס"מ עם עובי דופן 2.2 מ"מ. העבודה כוללת פירוק מסעד ממתכת קיים ובדיקת עוגנים הקיימים לשימוש לחיבור למסעד החדש כולל ריתוך ותיקון בצבע מקומי וכל הדרוש לרבות תיקוני צבע בהתאם ו/או השלמת קרמיקה מקומית כדוגמת הקיים.</t>
  </si>
  <si>
    <t>אספקה והתקנת מסעד יד חדש מנירוסטה 316 המתאים לדרישות התקן 1918 חלק 3.1. המסעד ע"פ המפרט. העבודה כולל פירוק הקיים, תיקוני טיח ו/או קרמקה והחזרת המצב לקדמותו והתקנת המסעד החדש</t>
  </si>
  <si>
    <t>אספקה והתקנת מסעד יד חדש מגולוון בגלוון חם 120 מיקרון וצבוע בצבע טמגלס והמתאים לדרישות התקן 1918 חלק 3.1. המסעד ע"פ המפרט. העבודה כולל עגינה לקיר קיים, תיקוני טיח ו/או קרמקה והחזרת המצב לקדמותו והתקנת המסעד החדש על כל חלקו</t>
  </si>
  <si>
    <t>אספקה והתקנת משטח התראה (משטח מלא) מסוג CEDO 120 בגוון כהה של חב' פשוט נגיש או ש"ע ולאישור מהנדס המרכז הריפואי ונוגדני לגוון הריצוף-בצבע צהוב. העבודה תתבצע ע"פ ת"י 1918 חלק  6. ראה מיקום ע"פ המפרט. ההדבקה ע"ג הריצוף הקיים בהדבקה מלאה בחומרי הדבקה ע"פ הוראות יצרן ו/או מתכנן, ממדי המשטח ....60/120 ס"מ לפחות או לאורך המדרגה. ברוחב 60 ס"מ</t>
  </si>
  <si>
    <t>אספקה והתקנת משטח התראה (משטח מלא) מסוג CEDO 120 של חב' פשוט נגיש או ש"ע ולאישור מהנדס המרכז הריפואי ומנוגד לגוון הריצוף -גוון שחור. העבודה תתבצע ע"פ ת"י 1918 חלק 6. ראה מיקום ע"פ המפרט. ההדבקה ע"ג הריצוף הקיים בהדבקה מלאה בחומרי הדבקה ע"פ הוראות יצרן ו/או מתכנן, ממדי המשטח ....60/120 ס"מ לפחות או לאורך המדרגה. ברוחב 60 ס"מ</t>
  </si>
  <si>
    <t>אספקה והתקנת משטח אזהרה מבדידי נירוסטה בהדבקה על גבי משטח ריצוף קיים העבודה תתבצע ע"פ ת"י 1918 חלק 6. מחיר יסוד למוצר בודד 6 ש"ח/ יח' -גובה הגבששית 3.5 מ"מ. סידור ומיקום ראה ע"פ המפרט. ההדבקה ע"ג הריצוף הקיים בהדבקה מלאה בחומרי הדבקה ע"פ הוראות יצרן ו/או מתכנן, ממדי המשטח רוחב 60 ס"מ לפחות ולאורך המדרגה. מחיר יסוד לבורג 5.30 ש"ח ליחידה</t>
  </si>
  <si>
    <t>אספקה והתקנת משטח מאתר ללחצני מעלית מפרופיל אלומניום מסוג PMB 360 של חב' פשוט נגיש או ש"ע לפי ת"י 1918 חלק 6 ממיקום ללחצני המעליות עד לקיר ממול ע"ג ריצוף קיים בגוון בהיר. הבצוע יהיה בהדבקה עם עגינה בברגים בראש שטוח בקוטר "6 מ"מ ארוך כל 30 ס"מ. החלוקה לברגים כאשר ההתחלה והסוף המרחק מהקצה לא יעלה על 5 ס"מ. התקנת הפרופילים יהיו עם מרווח צירי של בין 66 מ"מ עד 77 מ"מ. רוחב כולל למשטח 60 ס"מ. מחיר בסיס לפס 35 ש"ח/ מ"א, נדרש משטח בגוון שחור.</t>
  </si>
  <si>
    <t>קילוף פסי התראה במדרגות קיימות וסילוקם, לרבות אספקה והתקנת פסים חדשים. הפס יהיה ברוחב 3-5 ס"מ ויודבק במרחק של עד 3 ס"מ מקצה השלח. רוחב הפס כרוחב השלח (ניתן להפחית עד 5 ס"מ מכל צד). הפס יודבק באופן שיבטיח עמידה לאורך 2 שניים לפחות ללא צורך בתחזוקה. הדבקת פס התראה בקצה שלח בגוון שחור.</t>
  </si>
  <si>
    <t>הדבקת פס התראה בקצה שלח בגוון שחור - לאישור מורשה הנגישות בהתאם להחזר האור של הפס. הפס יהיה ברוחב 3-5 ס"מ ויודבק במרחק של עד 3 ס"מ מקצה השלח. רוחב הפס כרוחב השלח (ניתן להפחית עד 5 ס"מ מכל צד). הפס יודבק באופן שיבטיח עמידה לאורך 2 שניים לפחות ללא צורך בתחזוקה. פס בהדבקה מחברת 3M  במרקם דיימונד.</t>
  </si>
  <si>
    <t>קילוף פס התראה קיים בהדבקה והתכת פס התראה בקצה שלח בגוון לבן/צהוב - לאישור מורשה הנגישות בהתאם להחזר האור של הפס. הפס יהיה ברוחב 3-5 ס"מ ויותך במרחק של עד 3 ס"מ מקצה השלח. רוחב הפס כרוחב השלח (ניתן להפחית עד 5 ס"מ מכל צד). העבודה כוללת קילוף פס קיים מודבק וניקוי המשטח ליצירת מצע מתאים לפס המותך הקיים. פס פלסטי לסימון קצה מדרגה עשוי מיריעות פלסטיות ביישום בהתכה, מסוג tecmark, תוצרת סימונים לישראל בע"מ או ש"ע לאישור מורשה נגישות הפרויקט.</t>
  </si>
  <si>
    <t>אספקה והדבקת פסי התראה הכולל קילוף פס התראה קיים מודבק והדבקת פס התראה חדש בקצה שלח בגוון לבן/צהוב - לאישור מורשה הנגישות בהתאם להחזר האור של הפס. הפס יהיה ברוחב 3-5 ס"מ ויותך במרחק של עד 3 ס"מ מקצה השלח. רוחב הפס כרוחב השלח (ניתן להפחית עד 5 ס"מ מכל צד). במידת הצורך ועל פי הנדרש ליישום ההתכה על הקבלן לטפל במשטח לאחר הקילוף ולפני ההתכה באופן שיבטיח עמידות הפס לטווח זמן של לפחות 3 שנים ללא צורך בתחזוקה. פס בהדבקה מחברת 3M במרקם דיימונד.</t>
  </si>
  <si>
    <t>אספקה והתקנת מדבקה מובלטת בצורת טבעת סביב לחצן קריאה למעלית בגוון נגודי לפנל ניורסטה. הלחצן הינו בודד, קוטר פנימי לטבעת 4 ס"מ, העבודה כוללת ביצוע כל הנדרש והנלווה בהתאם להנחיות מורשה הנגישות. מחיר בסיס 42 ש"ח ליחידה</t>
  </si>
  <si>
    <t>אספקה והתקנת מדבקה מובלטת סביב לחצני קריאה למעלית בגוון נגודי לפנל הנירוסטה. הלחצן הינו כפול - קוטר פנימי אליפטי מ- 4/8 ס"מ, העבודה כוללת ביצוע כל הנדרש והנלווה בהתאם להנחיות מורשה הנגישות. מחיר בסיס 42 ש"ח ליחידה</t>
  </si>
  <si>
    <t>אספקה והתקנת מדבקה מובלטת סביב לחצן קריאה למעלית בגוון נגודי ע"ג פנל ניורסטה, הלחצן הינו בודד מרובע, העבודה כוללת ביצוע כל הנדרש והנלווה בהתאם להנחיות מורשה הנגישות. מחיר בסיס 42 ש"ח ליחידה</t>
  </si>
  <si>
    <t>אספקה והתקנת מדבקה מובלטת סביב לחצן קריאה למעלית בגוון נגודי ע"ג פנל ניורסטה, הלחצן הינו כפול ומרובע, העבודה כוללת ביצוע כל הנדרש והנלווה בהתאם להנחיות מורשה הנגישות. מחיר בסיס 42 ש"ח ליחידה</t>
  </si>
  <si>
    <t>אספקה והתקנת מדבקה דו מימדית ללחצן קריאה משולש אדום למעלית בגוון נגודי ע"ג פנל ניורסטה, מדבקות משולשות ברוחב ובגובה 1.2 ס"מ, העבודה כוללת ביצוע כל הנדרש והנלווה בהתאם להנחיות מורשה הנגישות.</t>
  </si>
  <si>
    <t>אספקה והתקנת טבעת מובלטת על פנל הקריאה בתוך המעלית עפ"י המפרט. הגוון יהיה ירוק כהה ובעל החזר אור שאינו עולה 15LRV. העבודה כוללת ביצוע כל הנדרש והנלווה בהתאם למפרט מורשה הנגישות.</t>
  </si>
  <si>
    <t>אספקה והתקנת מספר מובלט על גבי לחצן מס קומה. הגוון יהיה שחור. העבודה כוללת ביצוע כל הנדרש והנלווה בהתאם למפרט מורשה הנגישות ולפי ת"י 1918 חלק 4. מחיר בסיס 42 ש"ח</t>
  </si>
  <si>
    <t>אספקה והתקנת מספר מובלט בכתב ברייל על גבי לחצן מס קומה. העבודה כוללת ביצוע כל הנדרש והנלווה בהתאם למפרט מורשה הנגישות ולפי ת"י 1918 חלק 4. מחיר בסיס 42 ש"ח</t>
  </si>
  <si>
    <t>אספקה והתקנת מס קומה בתחילת מסעדי הקומות בחדר מדרגות. העבודה תבוצע ע"פ תכנית ומפר הנגישות. מחיר בסיס 42 ש"ח</t>
  </si>
  <si>
    <t>שינוי מיקום מתקן איטרקום קיים לגובה הנדרש -הנמכה- לפי הנחיית מורשה נגישות. העבודה כוללת את כל הנדרש לרבות תיקון טייח/חיפוי/צבע וחיבור לחשמל ולתקשורת</t>
  </si>
  <si>
    <t>שינוי מיקום לוח הכוונה אלקטרוני - הנמכה כ 13 ס"מ ו /או ע"פ המסומן בתכנית. העבודה כוללת פירוק הקיים והעתקת הנקודה והנמכתה-תיקון מקומי-והתקנה מחדש למערכת והפעלתה</t>
  </si>
  <si>
    <t>שינוי מיקום לוח הכוונה אלקטרוני- הנמכה ו/או ע"פ המסומן בתכנית.העבודה כוללת פירוק הקיים והעתקת הנקודה והנמכתה-תיקון מקומי- והתאמת ממדי הלוח בהתאם לתנאים במקום - העבודה תעשה ע"פ המפרט והשרטוט וכולל התקנה מחדש למערכת והפעלתה</t>
  </si>
  <si>
    <t>פירוק מדף לתחתית הטלפון קיים, אספקה והתקנת טלפון חדש בתלייה בגובה 110 ס"מ, העבודה כוללת תיקוני טיח וצבע מיקומיים כנדרש.</t>
  </si>
  <si>
    <t>אספקה והתקנת מחסום משני פרופלי פלדה עגולים בקוטר 40 מ"מ ובאורכים משתנים, עד 120ס"מ, הפרופלים הינם מגולוונים וצבועים בצבע טמגלס בגוון לפי בחירת האדריכל. מיקום הפרופילים יהיה בגובה 30 ו 65 ס"מ ו או  20 ו 90 ס"מ מהרצפה ו/או כל מידה ע"פ המסומן בתכנית. העבודה כוללת כל הנדרש לרבות חיבור לקיר ותיקוני צבע מיקומים בהתאם לדרישה.</t>
  </si>
  <si>
    <t>אספקה והתקנת מאחז L מסדרת מוצר PP422S תקני של חב' פנל פרויקטים או ש"ע לאישור מהנדס המרכז הרפואי ולפי דרישת מורשה הנגישות במידות 60/80 ס"מ לצד המקלחת. העבודה כוללת את הנדרש לרבות חיבור לקירות מחופים קרמיקה והשלמת תיקונים כנדרש.</t>
  </si>
  <si>
    <t>אספקה והנחת מאחז נוסף אנכי/אופקי באורך 60 ס"מ מסדרת מוצר PP422S של חב' פנל פרויקטים בע"מ או ש"ע ולאישור מהנדס מרכז הריפואי. ההתקנה על קיר להשלמת L לצד אסלה או במקלחת</t>
  </si>
  <si>
    <t>אספקה והתקנה מוט אופקי במידות 60 ס"מ מסדרת מוצר  PP422S תקני של חב' פנל פרויקטים או ש"ע לאישור מהנדס מרכז הרפואי ולהתקינו על דלת תא שירותים נגישים. העבודה כוללת את כל הנדרש ע"פ המפרט והנחיית מורשה הנגישות לרבות תיקונים מקומיים. מחיר בסיס 170 ש"ח</t>
  </si>
  <si>
    <t>אספקה והתקנה מאחז "L" במידות 60/60 ס"מ על הקיר מסדרת מוצר  PP422S תקני של חב' פנל פרויקטים או ש"ע לאישור מהנדס המרכז הרפואי, ההתקנה בצמוד לאסלה ומקביל לה בתא השירותים. העבודה כוללת את כל הנדרש ע"פ המפרט והנחיית מורשה הנגישות לרבות תיקונים מקומיים. מחיר בסיס 435 ש"ח</t>
  </si>
  <si>
    <t>אספקה והתקנה מאחז "L"  במידות 60/60 ס"מ מסדרת מוצר PP422S תקני של חב' פנל פרויקטים או ש"ע לאישור מהנדס המרכז הרפואי, על הקיר צמוד לאסלה ומקביל לה בתא השירותים. העבודה כוללת פירוק הקיים לרבות פירוק והרכבה מחדש למתקן טואלת ו/או לחצן המצוקה, תיקונים מיקומיים וכל הנדרש ע"פ המפרט והנחיית מורשה הנגישות לרבות תיקונים מקומיים. מחיר בסיס 435 ש"ח</t>
  </si>
  <si>
    <t>אספקה והתקנת מראה 50/90 ס"מ עם מסגרת אלומניום, המראה מסוג SD02  של חב' שינזון או ש"ע לאישור מהנדס המרכז הרפואי. העבודה כוללת כל הדרוש לרבות מיקום ע"פ המפרט מורשה הנגישות - מחיר בסיס 290 ש"ח</t>
  </si>
  <si>
    <t>אספקה והתקנת מוט מתקפל לקיר ע"פ המפרט. המוט מחב' פנל PP445 או ש"ע לאישור מהנדס מרכז הרפואי. העבודה כוללת את כל הנדרש ע"פ הנחיית מורשה הנגישות לרבות תיקונים מקומיים. המחיר כולל אישור מהנדס לעגינה בקיר לכוח 130 ק"ג. מחיר בסיס 1020 ש"ח</t>
  </si>
  <si>
    <t>אספקה והתקנת מוט מתקפל לקיר ע"פ המפרט ופירוק הקיים. המוט מחב' פנל PP445 או ש"ע . העבודה כוללת את כל הנדרש ע"פ הנחיית מורשה הנגישות לרבות תיקונים מקומיים כולל מתקן ניר טואלט. המחיר כולל אישור מהנדס לעגינה בקיר לכוח 130 ק"ג. מחיר בסיס 1020 ש"ח</t>
  </si>
  <si>
    <t>פירוק אסלה קיימת ומיכל הדחה ואספקה והתקנת אסלה מונובלוק נגישה חדשה בגובה תקני ע"פ הנחיות במקום שונה. העבודה כוללת את כל הנדרש לרבות  חיבורים למערכת המים ולמערכת הביוב בהתאם ותיקונים מקומים והתאמת הקרמיקה לקיים כולל רובה וכל הנדרש לבצוע מלא</t>
  </si>
  <si>
    <t>פירוק אסלה קיימת ומיכל הדחה ואספקה והתקנת אסלה תלויה חדשה בגובה תקני ע"פ הנחיות במקום שונה .העבודה כוללת את כל הנדרש לרבות חיבורים למערכת המים ולמערכת הביוב בהתאם, ותיקונים מקומים.</t>
  </si>
  <si>
    <t>אספקה והתקנת מדףבמידות 30/15 ס"מ על משטח קרמיקה מסוג SH 130115 של חב' שנזון או ש"ע לאישור מהנדס מרכז הרפואי. העבודה כוללת את הנדרש ע"פ התכנית עד לביצוע מלא</t>
  </si>
  <si>
    <t>החלפת מחזיר שמן קיים לדלת במחזיר שמן מסוג TS-83 של חברת דורמה ו/או ש"ע לאישור מהנדס מרכז הרפואי. העבודה כוללת את כל הנדרש ע"פ הנחיות מורשה הנגישות ובהתאמה למפתח הדזלת</t>
  </si>
  <si>
    <t>התקנת מנגנון פתיחה חשמלי לדלת נגרות סטנדרטית העבודה כוללת לחצן פתיחה חיצוני. לחצן הפתיחה יהיה ניגודי לגוון הקיר כולל שילוט המעיד העל הלחצן. העבודה תבוצע ע"פ תקן ישראלי 1918 חלק 4</t>
  </si>
  <si>
    <t>ביצוע ניגוד חזותי לדלת באמצעות צביעת כנף הדלת/ משקוף הדלת לרבות צביעת משקוף בגוון כהה ע"פ הנחיות.</t>
  </si>
  <si>
    <t>החלפת צירים לדלת בלבד ללא צורך בהחלפת משקוף. העבודה תכלול מצב החלפת כיוון הפתיחה וכל הנדרש ע"פ הנחיות</t>
  </si>
  <si>
    <t>מחיר לאחר הנחה נוספת</t>
  </si>
  <si>
    <t xml:space="preserve">אספקה והתקנת משטח אזהרה מבדידי נירוסטה בהדבקה על גבי משטח ריצוף קיים העבודה תתבצע ע"פ ת"י 1918 חלק 6. מחיר יסוד למוצר בודד 6 ש"ח/יח' - גובה הגבששית 3.5 מ"מ. סידור ומיקום ראה ע"פ המפרט. ההדבקה ע"ג הריצוף הקיים בהדבקה מלאה בחומרי הדבקה ע"פ הוראות יצרן ו/או מתכנן. ממדי המשטח רוחב 60 ס"מ לפחות ולאורך המדרגה. מחיר יסוד לבורג 5.30 ש"ח ליחידה </t>
  </si>
  <si>
    <t>אספקה והתקנת מדבקות שילוט "לעובדים בלבד" על דלת חדר המדרגות. העבודה תבוצע ע"פ תכנית ומפרט הנגישות. מחיר בסיס 42 ש"ח</t>
  </si>
  <si>
    <t>02.10.0100</t>
  </si>
  <si>
    <t>אספקת מאחז יד מתוצרת BR-500 של חב' שינזון או שו"ע ולאישורו אצל מהנדס מרכז הרפואי. ההתקנה בגובה 90-95 ס"מ מפני הריצוף כולל כל האביזרים הנדרשים בהתאם לדרישות התקן ת"י 1918 חלק 3.1 וע"פ המפרט המיוחד. המחיר כולל אספקה והתקנה מלאה לרבות פירוק מקומי באיזור מסומן וביצוע ע"פ הוראות יצרן/מתכנן והשלמת החסר להחזרת המצב לקדמותו</t>
  </si>
  <si>
    <t xml:space="preserve">פרוק מסעד קיים מעץ על גבי תושבות עץ ופירוק תושבות העץ כולל תיקון משטח קיר בחיפוי טיח וצבע או קרמיקה למצב כדוגמת הקיים. הרכבת מסעד יד מעוגן לקיר המתאים לדרישות ת"י 1918 חלק 3.1,  לרבות פינוי וסילוק </t>
  </si>
  <si>
    <t>03.06.0100</t>
  </si>
  <si>
    <t xml:space="preserve">הספקה והתקנת מדבקות התראה אנכיות על שולי הוויטרינות ודלתות שקופות, העבודה כוללת את הנדרש ע"פ מפרט הנגישות. מחיר בסיס 40 ₪ </t>
  </si>
  <si>
    <t>02.09.0080</t>
  </si>
  <si>
    <t>פירוק מאחז קיים והתקנת מאחז L מסוג PP422S של חב' פנל פרויקטים או ש"ע, ולאישור מהנדס מרכז הריפואי. המוצר יהיה תקני לפי דרישת מורשה הנגישות במידות 60/50 ס"מ לצד האסלה. העבודה כוללת את הנדרש לרבות חיבור לקירות מחופים קרמיקה והשלמת תיקונים כנדרש. כולל פירוק והרכבה של מתקן נייר טואלט ו/או לחצן מצוקה.</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</si>
</sst>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10" x14ac:knownFonts="1">
    <font>
      <sz val="11"/>
      <color theme="1"/>
      <name val="Arial"/>
      <family val="2"/>
      <charset val="177"/>
      <scheme val="minor"/>
    </font>
    <font>
      <b/>
      <sz val="11"/>
      <color theme="1"/>
      <name val="Arial"/>
      <family val="2"/>
      <scheme val="minor"/>
    </font>
    <font>
      <sz val="8"/>
      <name val="Arial"/>
      <family val="2"/>
      <charset val="177"/>
      <scheme val="minor"/>
    </font>
    <font>
      <sz val="11"/>
      <color theme="1"/>
      <name val="Arial"/>
      <family val="2"/>
      <charset val="177"/>
      <scheme val="minor"/>
    </font>
    <font>
      <b/>
      <sz val="14"/>
      <color theme="1"/>
      <name val="Arial"/>
      <family val="2"/>
      <scheme val="minor"/>
    </font>
    <font>
      <b/>
      <sz val="12"/>
      <color theme="1"/>
      <name val="Arial"/>
      <family val="2"/>
      <scheme val="minor"/>
    </font>
    <font>
      <sz val="11"/>
      <color theme="1"/>
      <name val="Arial"/>
      <family val="2"/>
      <scheme val="minor"/>
    </font>
    <font>
      <b/>
      <u val="singleAccounting"/>
      <sz val="11"/>
      <color theme="1"/>
      <name val="Arial"/>
      <family val="2"/>
      <scheme val="minor"/>
    </font>
    <font>
      <b/>
      <u val="doubleAccounting"/>
      <sz val="11"/>
      <color theme="1"/>
      <name val="Arial"/>
      <family val="2"/>
      <scheme val="minor"/>
    </font>
    <font>
      <sz val="11"/>
      <name val="Arial"/>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84">
    <xf numFmtId="0" fontId="0" fillId="0" borderId="0" xfId="0"/>
    <xf numFmtId="0" fontId="1" fillId="2" borderId="3" xfId="0" applyFont="1" applyFill="1" applyBorder="1" applyAlignment="1" applyProtection="1">
      <alignment horizontal="right" vertical="top"/>
    </xf>
    <xf numFmtId="0" fontId="0" fillId="0" borderId="2" xfId="0" applyBorder="1" applyAlignment="1" applyProtection="1">
      <alignment horizontal="right" vertical="top"/>
    </xf>
    <xf numFmtId="0" fontId="0" fillId="0" borderId="1" xfId="0" applyBorder="1" applyAlignment="1" applyProtection="1">
      <alignment horizontal="right" vertical="top"/>
    </xf>
    <xf numFmtId="0" fontId="1" fillId="3" borderId="1" xfId="0" applyFont="1" applyFill="1" applyBorder="1" applyAlignment="1" applyProtection="1">
      <alignment horizontal="right" vertical="top"/>
    </xf>
    <xf numFmtId="0" fontId="0" fillId="3" borderId="1" xfId="0" applyFill="1" applyBorder="1" applyAlignment="1" applyProtection="1">
      <alignment horizontal="right" vertical="top"/>
    </xf>
    <xf numFmtId="0" fontId="0" fillId="0" borderId="0" xfId="0" applyAlignment="1">
      <alignment horizontal="right" vertical="top"/>
    </xf>
    <xf numFmtId="0" fontId="0" fillId="0" borderId="1" xfId="0" applyFill="1" applyBorder="1" applyAlignment="1" applyProtection="1">
      <alignment horizontal="right" vertical="top"/>
    </xf>
    <xf numFmtId="0" fontId="0" fillId="0" borderId="0" xfId="0" applyFill="1" applyBorder="1" applyAlignment="1" applyProtection="1">
      <alignment horizontal="right" vertical="top"/>
    </xf>
    <xf numFmtId="0" fontId="0" fillId="0" borderId="0" xfId="0" applyFill="1"/>
    <xf numFmtId="0" fontId="1" fillId="0" borderId="1" xfId="0" applyFont="1" applyFill="1" applyBorder="1" applyAlignment="1" applyProtection="1">
      <alignment horizontal="right" vertical="top"/>
    </xf>
    <xf numFmtId="0" fontId="1" fillId="0" borderId="1" xfId="0" applyFont="1" applyFill="1" applyBorder="1" applyAlignment="1" applyProtection="1">
      <alignment horizontal="right" vertical="top" wrapText="1"/>
    </xf>
    <xf numFmtId="0" fontId="6" fillId="0" borderId="1" xfId="0" applyFont="1" applyFill="1" applyBorder="1" applyAlignment="1" applyProtection="1">
      <alignment horizontal="right" vertical="top"/>
    </xf>
    <xf numFmtId="0" fontId="1" fillId="4" borderId="1" xfId="0" applyFont="1" applyFill="1" applyBorder="1" applyAlignment="1" applyProtection="1">
      <alignment horizontal="right" vertical="top" wrapText="1"/>
    </xf>
    <xf numFmtId="14" fontId="1" fillId="4" borderId="1" xfId="0" applyNumberFormat="1" applyFont="1" applyFill="1" applyBorder="1" applyAlignment="1" applyProtection="1">
      <alignment horizontal="right" vertical="top" wrapText="1"/>
    </xf>
    <xf numFmtId="43" fontId="1" fillId="4" borderId="1" xfId="1" applyFont="1" applyFill="1" applyBorder="1" applyAlignment="1" applyProtection="1">
      <alignment horizontal="right" vertical="top" wrapText="1"/>
    </xf>
    <xf numFmtId="43" fontId="1" fillId="4" borderId="1"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1" fillId="2" borderId="4" xfId="0" applyFont="1" applyFill="1" applyBorder="1" applyAlignment="1" applyProtection="1">
      <alignment horizontal="right" vertical="top"/>
    </xf>
    <xf numFmtId="43" fontId="1" fillId="2" borderId="4" xfId="1" applyFont="1" applyFill="1" applyBorder="1" applyAlignment="1" applyProtection="1">
      <alignment horizontal="right" vertical="top"/>
    </xf>
    <xf numFmtId="43" fontId="1" fillId="2" borderId="4" xfId="1" applyNumberFormat="1" applyFont="1" applyFill="1" applyBorder="1" applyAlignment="1" applyProtection="1">
      <alignment horizontal="right" vertical="top"/>
    </xf>
    <xf numFmtId="43" fontId="1" fillId="2" borderId="5" xfId="1" applyFont="1" applyFill="1" applyBorder="1" applyAlignment="1" applyProtection="1">
      <alignment horizontal="right" vertical="top"/>
    </xf>
    <xf numFmtId="43" fontId="1" fillId="0" borderId="1" xfId="1" applyFont="1" applyFill="1" applyBorder="1" applyAlignment="1" applyProtection="1">
      <alignment horizontal="right" vertical="top"/>
    </xf>
    <xf numFmtId="43" fontId="1" fillId="0" borderId="1" xfId="1" applyNumberFormat="1" applyFont="1" applyFill="1" applyBorder="1" applyAlignment="1" applyProtection="1">
      <alignment horizontal="right" vertical="top"/>
    </xf>
    <xf numFmtId="0" fontId="0" fillId="0" borderId="2" xfId="0" applyBorder="1" applyAlignment="1" applyProtection="1">
      <alignment horizontal="right" vertical="top" wrapText="1"/>
    </xf>
    <xf numFmtId="43" fontId="0" fillId="0" borderId="2" xfId="1" applyFont="1" applyBorder="1" applyAlignment="1" applyProtection="1">
      <alignment horizontal="right" vertical="top"/>
    </xf>
    <xf numFmtId="43" fontId="0" fillId="0" borderId="2" xfId="1" applyNumberFormat="1" applyFont="1" applyBorder="1" applyAlignment="1" applyProtection="1">
      <alignment horizontal="right" vertical="top"/>
    </xf>
    <xf numFmtId="43" fontId="0" fillId="0" borderId="2" xfId="1" applyFont="1" applyBorder="1" applyAlignment="1" applyProtection="1">
      <alignment horizontal="right" vertical="top"/>
      <protection locked="0"/>
    </xf>
    <xf numFmtId="0" fontId="0" fillId="0" borderId="1" xfId="0" applyFill="1" applyBorder="1" applyAlignment="1" applyProtection="1">
      <alignment horizontal="right" vertical="top" wrapText="1"/>
    </xf>
    <xf numFmtId="43" fontId="0" fillId="0" borderId="1" xfId="1" applyFont="1" applyFill="1" applyBorder="1" applyAlignment="1" applyProtection="1">
      <alignment horizontal="right" vertical="top"/>
    </xf>
    <xf numFmtId="43" fontId="0" fillId="0" borderId="1" xfId="1" applyNumberFormat="1" applyFont="1" applyFill="1" applyBorder="1" applyAlignment="1" applyProtection="1">
      <alignment horizontal="right" vertical="top"/>
    </xf>
    <xf numFmtId="43" fontId="0" fillId="0" borderId="1" xfId="1" applyFont="1" applyBorder="1" applyAlignment="1" applyProtection="1">
      <alignment horizontal="right" vertical="top"/>
      <protection locked="0"/>
    </xf>
    <xf numFmtId="0" fontId="0" fillId="0" borderId="1" xfId="0" applyBorder="1" applyAlignment="1" applyProtection="1">
      <alignment horizontal="right" vertical="top" wrapText="1"/>
    </xf>
    <xf numFmtId="43" fontId="0" fillId="0" borderId="1" xfId="1" applyFont="1" applyBorder="1" applyAlignment="1" applyProtection="1">
      <alignment horizontal="right" vertical="top"/>
    </xf>
    <xf numFmtId="43" fontId="0" fillId="0" borderId="1" xfId="1" applyNumberFormat="1" applyFont="1" applyBorder="1" applyAlignment="1" applyProtection="1">
      <alignment horizontal="right" vertical="top"/>
    </xf>
    <xf numFmtId="43" fontId="1" fillId="3" borderId="1" xfId="1" applyFont="1" applyFill="1" applyBorder="1" applyAlignment="1" applyProtection="1">
      <alignment horizontal="right" vertical="top"/>
    </xf>
    <xf numFmtId="43" fontId="1" fillId="3" borderId="1" xfId="1" applyNumberFormat="1" applyFont="1" applyFill="1" applyBorder="1" applyAlignment="1" applyProtection="1">
      <alignment horizontal="right" vertical="top"/>
    </xf>
    <xf numFmtId="43" fontId="1" fillId="3" borderId="1" xfId="1" applyFont="1" applyFill="1" applyBorder="1" applyAlignment="1" applyProtection="1">
      <alignment horizontal="right" vertical="top"/>
      <protection locked="0"/>
    </xf>
    <xf numFmtId="0" fontId="0" fillId="0" borderId="0" xfId="0" applyAlignment="1" applyProtection="1">
      <alignment horizontal="right" vertical="top"/>
    </xf>
    <xf numFmtId="43" fontId="0" fillId="0" borderId="0" xfId="1" applyFont="1" applyAlignment="1" applyProtection="1">
      <alignment horizontal="right" vertical="top"/>
    </xf>
    <xf numFmtId="43" fontId="0" fillId="0" borderId="0" xfId="1" applyNumberFormat="1" applyFont="1" applyAlignment="1" applyProtection="1">
      <alignment horizontal="right" vertical="top"/>
    </xf>
    <xf numFmtId="43" fontId="0" fillId="0" borderId="0" xfId="1" applyFont="1" applyAlignment="1" applyProtection="1">
      <alignment horizontal="right" vertical="top"/>
      <protection locked="0"/>
    </xf>
    <xf numFmtId="43" fontId="1" fillId="2" borderId="4" xfId="1" applyFont="1" applyFill="1" applyBorder="1" applyAlignment="1" applyProtection="1">
      <alignment horizontal="right" vertical="top"/>
      <protection locked="0"/>
    </xf>
    <xf numFmtId="0" fontId="1" fillId="3" borderId="1" xfId="0" applyFont="1" applyFill="1" applyBorder="1" applyAlignment="1" applyProtection="1">
      <alignment horizontal="right" vertical="top" wrapText="1"/>
    </xf>
    <xf numFmtId="43" fontId="0" fillId="3" borderId="1" xfId="1" applyFont="1" applyFill="1" applyBorder="1" applyAlignment="1" applyProtection="1">
      <alignment horizontal="right" vertical="top"/>
    </xf>
    <xf numFmtId="43" fontId="0" fillId="3" borderId="1" xfId="1" applyNumberFormat="1" applyFont="1" applyFill="1" applyBorder="1" applyAlignment="1" applyProtection="1">
      <alignment horizontal="right" vertical="top"/>
    </xf>
    <xf numFmtId="43" fontId="0" fillId="3" borderId="1" xfId="1" applyFont="1" applyFill="1" applyBorder="1" applyAlignment="1" applyProtection="1">
      <alignment horizontal="right" vertical="top"/>
      <protection locked="0"/>
    </xf>
    <xf numFmtId="0" fontId="9" fillId="0" borderId="1" xfId="0" applyFont="1" applyBorder="1" applyAlignment="1" applyProtection="1">
      <alignment horizontal="right" vertical="top" wrapText="1"/>
    </xf>
    <xf numFmtId="0" fontId="0" fillId="0" borderId="4" xfId="0" applyBorder="1" applyAlignment="1" applyProtection="1">
      <alignment horizontal="right" vertical="top" wrapText="1"/>
    </xf>
    <xf numFmtId="0" fontId="1" fillId="3" borderId="4" xfId="0" applyFont="1" applyFill="1" applyBorder="1" applyAlignment="1" applyProtection="1">
      <alignment horizontal="right" vertical="top"/>
    </xf>
    <xf numFmtId="0" fontId="1" fillId="0" borderId="0" xfId="0" applyFont="1" applyFill="1" applyBorder="1" applyAlignment="1" applyProtection="1">
      <alignment horizontal="right" vertical="top"/>
    </xf>
    <xf numFmtId="43" fontId="0" fillId="0" borderId="0" xfId="1" applyFont="1" applyFill="1" applyBorder="1" applyAlignment="1" applyProtection="1">
      <alignment horizontal="right" vertical="top"/>
    </xf>
    <xf numFmtId="43" fontId="0" fillId="0" borderId="0" xfId="1" applyNumberFormat="1" applyFont="1" applyFill="1" applyBorder="1" applyAlignment="1" applyProtection="1">
      <alignment horizontal="right" vertical="top"/>
    </xf>
    <xf numFmtId="43" fontId="1" fillId="0" borderId="0" xfId="1" applyNumberFormat="1" applyFont="1" applyFill="1" applyBorder="1" applyAlignment="1" applyProtection="1">
      <alignment horizontal="right" vertical="top"/>
    </xf>
    <xf numFmtId="43" fontId="1" fillId="0" borderId="0" xfId="1" applyFont="1" applyFill="1" applyBorder="1" applyAlignment="1" applyProtection="1">
      <alignment horizontal="right" vertical="top"/>
      <protection locked="0"/>
    </xf>
    <xf numFmtId="43" fontId="1" fillId="0" borderId="0" xfId="1" applyFont="1" applyFill="1" applyBorder="1" applyAlignment="1" applyProtection="1">
      <alignment horizontal="right" vertical="top"/>
    </xf>
    <xf numFmtId="0" fontId="0" fillId="0" borderId="0" xfId="0" applyFill="1" applyAlignment="1">
      <alignment horizontal="right" vertical="top"/>
    </xf>
    <xf numFmtId="43" fontId="0" fillId="0" borderId="0" xfId="1" applyFont="1" applyAlignment="1">
      <alignment horizontal="right" vertical="top"/>
    </xf>
    <xf numFmtId="43" fontId="0" fillId="7" borderId="7" xfId="1" applyFont="1" applyFill="1" applyBorder="1" applyAlignment="1">
      <alignment horizontal="right" vertical="top"/>
    </xf>
    <xf numFmtId="0" fontId="0" fillId="0" borderId="2" xfId="0" applyFill="1" applyBorder="1" applyAlignment="1" applyProtection="1">
      <alignment horizontal="right" vertical="top" wrapText="1"/>
    </xf>
    <xf numFmtId="43" fontId="0" fillId="7" borderId="7" xfId="1" applyNumberFormat="1" applyFont="1" applyFill="1" applyBorder="1" applyAlignment="1" applyProtection="1">
      <alignment horizontal="right" vertical="top"/>
    </xf>
    <xf numFmtId="43" fontId="5" fillId="7" borderId="7" xfId="1" applyNumberFormat="1" applyFont="1" applyFill="1" applyBorder="1" applyAlignment="1" applyProtection="1">
      <alignment horizontal="right" vertical="top"/>
    </xf>
    <xf numFmtId="43" fontId="0" fillId="7" borderId="8" xfId="1" applyFont="1" applyFill="1" applyBorder="1" applyAlignment="1" applyProtection="1">
      <alignment horizontal="right" vertical="top"/>
    </xf>
    <xf numFmtId="0" fontId="1" fillId="8" borderId="1" xfId="0" applyFont="1" applyFill="1" applyBorder="1" applyProtection="1"/>
    <xf numFmtId="0" fontId="1" fillId="8" borderId="1" xfId="0" applyFont="1" applyFill="1" applyBorder="1" applyAlignment="1" applyProtection="1">
      <alignment wrapText="1"/>
    </xf>
    <xf numFmtId="0" fontId="0" fillId="0" borderId="1" xfId="0" applyBorder="1" applyProtection="1"/>
    <xf numFmtId="43" fontId="0" fillId="0" borderId="1" xfId="0" applyNumberFormat="1" applyBorder="1" applyProtection="1"/>
    <xf numFmtId="43" fontId="1" fillId="8" borderId="1" xfId="0" applyNumberFormat="1" applyFont="1" applyFill="1" applyBorder="1" applyProtection="1"/>
    <xf numFmtId="0" fontId="1" fillId="0" borderId="1" xfId="0" applyFont="1" applyFill="1" applyBorder="1" applyProtection="1"/>
    <xf numFmtId="43" fontId="1" fillId="0" borderId="1" xfId="0" applyNumberFormat="1" applyFont="1" applyFill="1" applyBorder="1" applyProtection="1"/>
    <xf numFmtId="0" fontId="1" fillId="6" borderId="1" xfId="0" applyFont="1" applyFill="1" applyBorder="1" applyProtection="1"/>
    <xf numFmtId="0" fontId="1" fillId="6" borderId="1" xfId="0" applyFont="1" applyFill="1" applyBorder="1" applyAlignment="1" applyProtection="1">
      <alignment wrapText="1"/>
    </xf>
    <xf numFmtId="43" fontId="1" fillId="6" borderId="1" xfId="0" applyNumberFormat="1" applyFont="1" applyFill="1" applyBorder="1" applyProtection="1"/>
    <xf numFmtId="0" fontId="1" fillId="7" borderId="1" xfId="0" applyFont="1" applyFill="1" applyBorder="1" applyProtection="1"/>
    <xf numFmtId="43" fontId="1" fillId="7" borderId="1" xfId="0" applyNumberFormat="1" applyFont="1" applyFill="1" applyBorder="1" applyProtection="1"/>
    <xf numFmtId="9" fontId="1" fillId="0" borderId="1" xfId="0" applyNumberFormat="1" applyFont="1" applyFill="1" applyBorder="1" applyProtection="1">
      <protection locked="0"/>
    </xf>
    <xf numFmtId="9" fontId="1" fillId="0" borderId="1" xfId="0" applyNumberFormat="1" applyFont="1" applyFill="1" applyBorder="1" applyProtection="1"/>
    <xf numFmtId="43" fontId="1" fillId="0" borderId="1" xfId="1" applyFont="1" applyFill="1" applyBorder="1" applyProtection="1"/>
    <xf numFmtId="0" fontId="1" fillId="0" borderId="1" xfId="0" applyFont="1" applyBorder="1" applyProtection="1"/>
    <xf numFmtId="43" fontId="1" fillId="0" borderId="1" xfId="0" applyNumberFormat="1" applyFont="1" applyBorder="1" applyProtection="1"/>
    <xf numFmtId="0" fontId="5" fillId="5" borderId="1" xfId="0" applyFont="1" applyFill="1" applyBorder="1" applyProtection="1"/>
    <xf numFmtId="43" fontId="5" fillId="5" borderId="1" xfId="0" applyNumberFormat="1" applyFont="1" applyFill="1" applyBorder="1" applyProtection="1"/>
    <xf numFmtId="0" fontId="4" fillId="7" borderId="6" xfId="0" applyFont="1" applyFill="1" applyBorder="1" applyAlignment="1" applyProtection="1">
      <alignment horizontal="right" vertical="top" wrapText="1"/>
    </xf>
    <xf numFmtId="0" fontId="4" fillId="7" borderId="7" xfId="0" applyFont="1" applyFill="1" applyBorder="1" applyAlignment="1" applyProtection="1">
      <alignment horizontal="righ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rightToLeft="1" view="pageLayout" zoomScale="70" zoomScaleNormal="100" zoomScaleSheetLayoutView="100" zoomScalePageLayoutView="70" workbookViewId="0">
      <selection activeCell="I4" sqref="I4"/>
    </sheetView>
  </sheetViews>
  <sheetFormatPr defaultColWidth="9" defaultRowHeight="13.8" x14ac:dyDescent="0.25"/>
  <cols>
    <col min="1" max="1" width="11.09765625" style="38" customWidth="1"/>
    <col min="2" max="2" width="5" style="38" customWidth="1"/>
    <col min="3" max="3" width="5.8984375" style="38" customWidth="1"/>
    <col min="4" max="4" width="28.09765625" style="38" customWidth="1"/>
    <col min="5" max="5" width="6.59765625" style="38" customWidth="1"/>
    <col min="6" max="6" width="9" style="39"/>
    <col min="7" max="7" width="9.69921875" style="40" bestFit="1" customWidth="1"/>
    <col min="8" max="8" width="15.19921875" style="40" customWidth="1"/>
    <col min="9" max="9" width="10.8984375" style="57" customWidth="1"/>
    <col min="10" max="10" width="16.09765625" style="39" customWidth="1"/>
    <col min="11" max="16384" width="9" style="6"/>
  </cols>
  <sheetData>
    <row r="1" spans="1:10" s="17" customFormat="1" ht="69" x14ac:dyDescent="0.25">
      <c r="A1" s="13" t="s">
        <v>0</v>
      </c>
      <c r="B1" s="14" t="s">
        <v>1</v>
      </c>
      <c r="C1" s="13" t="s">
        <v>2</v>
      </c>
      <c r="D1" s="13" t="s">
        <v>3</v>
      </c>
      <c r="E1" s="13" t="s">
        <v>4</v>
      </c>
      <c r="F1" s="15" t="s">
        <v>5</v>
      </c>
      <c r="G1" s="16" t="s">
        <v>11</v>
      </c>
      <c r="H1" s="16" t="s">
        <v>14</v>
      </c>
      <c r="I1" s="15" t="s">
        <v>16</v>
      </c>
      <c r="J1" s="15" t="s">
        <v>15</v>
      </c>
    </row>
    <row r="2" spans="1:10" ht="30" customHeight="1" x14ac:dyDescent="0.25">
      <c r="A2" s="1"/>
      <c r="B2" s="18"/>
      <c r="C2" s="18"/>
      <c r="D2" s="18" t="s">
        <v>44</v>
      </c>
      <c r="E2" s="18"/>
      <c r="F2" s="19"/>
      <c r="G2" s="20"/>
      <c r="H2" s="20"/>
      <c r="I2" s="19"/>
      <c r="J2" s="21"/>
    </row>
    <row r="3" spans="1:10" ht="82.8" x14ac:dyDescent="0.25">
      <c r="A3" s="12" t="s">
        <v>160</v>
      </c>
      <c r="B3" s="10"/>
      <c r="C3" s="10"/>
      <c r="D3" s="11" t="s">
        <v>159</v>
      </c>
      <c r="E3" s="10"/>
      <c r="F3" s="22"/>
      <c r="G3" s="23"/>
      <c r="H3" s="23"/>
      <c r="I3" s="22"/>
      <c r="J3" s="22"/>
    </row>
    <row r="4" spans="1:10" ht="232.5" customHeight="1" x14ac:dyDescent="0.25">
      <c r="A4" s="2" t="s">
        <v>18</v>
      </c>
      <c r="B4" s="2"/>
      <c r="C4" s="2"/>
      <c r="D4" s="24" t="s">
        <v>161</v>
      </c>
      <c r="E4" s="2" t="s">
        <v>6</v>
      </c>
      <c r="F4" s="25">
        <v>336</v>
      </c>
      <c r="G4" s="26">
        <v>460</v>
      </c>
      <c r="H4" s="26">
        <f>G4*F4</f>
        <v>154560</v>
      </c>
      <c r="I4" s="27"/>
      <c r="J4" s="25">
        <f>I4*F4</f>
        <v>0</v>
      </c>
    </row>
    <row r="5" spans="1:10" ht="96.6" x14ac:dyDescent="0.25">
      <c r="A5" s="3" t="s">
        <v>19</v>
      </c>
      <c r="B5" s="3"/>
      <c r="C5" s="3"/>
      <c r="D5" s="32" t="s">
        <v>162</v>
      </c>
      <c r="E5" s="3" t="s">
        <v>6</v>
      </c>
      <c r="F5" s="33">
        <v>148</v>
      </c>
      <c r="G5" s="34">
        <v>870</v>
      </c>
      <c r="H5" s="26">
        <f t="shared" ref="H5" si="0">G5*F5</f>
        <v>128760</v>
      </c>
      <c r="I5" s="31"/>
      <c r="J5" s="25">
        <f>I5*F5</f>
        <v>0</v>
      </c>
    </row>
    <row r="6" spans="1:10" ht="28.5" customHeight="1" x14ac:dyDescent="0.25">
      <c r="A6" s="4"/>
      <c r="B6" s="4"/>
      <c r="C6" s="4"/>
      <c r="D6" s="4" t="s">
        <v>20</v>
      </c>
      <c r="E6" s="4"/>
      <c r="F6" s="35"/>
      <c r="G6" s="36"/>
      <c r="H6" s="36">
        <f>SUM(H4:H5)</f>
        <v>283320</v>
      </c>
      <c r="I6" s="37"/>
      <c r="J6" s="35">
        <f>SUM(J3:J5)</f>
        <v>0</v>
      </c>
    </row>
    <row r="7" spans="1:10" ht="22.5" customHeight="1" x14ac:dyDescent="0.2">
      <c r="I7" s="41"/>
    </row>
    <row r="8" spans="1:10" ht="29.25" customHeight="1" x14ac:dyDescent="0.25">
      <c r="A8" s="1"/>
      <c r="B8" s="18"/>
      <c r="C8" s="18"/>
      <c r="D8" s="18" t="s">
        <v>21</v>
      </c>
      <c r="E8" s="18"/>
      <c r="F8" s="19"/>
      <c r="G8" s="20"/>
      <c r="H8" s="20"/>
      <c r="I8" s="42"/>
      <c r="J8" s="21"/>
    </row>
    <row r="9" spans="1:10" ht="161.25" customHeight="1" x14ac:dyDescent="0.25">
      <c r="A9" s="2" t="s">
        <v>22</v>
      </c>
      <c r="B9" s="2"/>
      <c r="C9" s="2"/>
      <c r="D9" s="59" t="s">
        <v>221</v>
      </c>
      <c r="E9" s="2" t="s">
        <v>6</v>
      </c>
      <c r="F9" s="25">
        <v>8.4</v>
      </c>
      <c r="G9" s="26">
        <v>1309</v>
      </c>
      <c r="H9" s="26">
        <f>SUM(G9*F9)</f>
        <v>10995.6</v>
      </c>
      <c r="I9" s="27"/>
      <c r="J9" s="25">
        <f t="shared" ref="J9" si="1">I9*F9</f>
        <v>0</v>
      </c>
    </row>
    <row r="10" spans="1:10" ht="27" customHeight="1" x14ac:dyDescent="0.25">
      <c r="A10" s="5"/>
      <c r="B10" s="5"/>
      <c r="C10" s="5"/>
      <c r="D10" s="4" t="s">
        <v>23</v>
      </c>
      <c r="E10" s="5"/>
      <c r="F10" s="44"/>
      <c r="G10" s="45"/>
      <c r="H10" s="45">
        <f>SUM(H9)</f>
        <v>10995.6</v>
      </c>
      <c r="I10" s="46"/>
      <c r="J10" s="44">
        <f t="shared" ref="J10" si="2">SUM(J9)</f>
        <v>0</v>
      </c>
    </row>
    <row r="11" spans="1:10" ht="45" customHeight="1" x14ac:dyDescent="0.2">
      <c r="I11" s="41"/>
    </row>
    <row r="12" spans="1:10" ht="27" customHeight="1" x14ac:dyDescent="0.25">
      <c r="A12" s="1"/>
      <c r="B12" s="18"/>
      <c r="C12" s="18"/>
      <c r="D12" s="18" t="s">
        <v>24</v>
      </c>
      <c r="E12" s="18"/>
      <c r="F12" s="19"/>
      <c r="G12" s="20"/>
      <c r="H12" s="20"/>
      <c r="I12" s="42"/>
      <c r="J12" s="21"/>
    </row>
    <row r="13" spans="1:10" ht="199.5" customHeight="1" x14ac:dyDescent="0.25">
      <c r="A13" s="3" t="s">
        <v>25</v>
      </c>
      <c r="B13" s="3"/>
      <c r="C13" s="3"/>
      <c r="D13" s="47" t="s">
        <v>158</v>
      </c>
      <c r="E13" s="3" t="s">
        <v>6</v>
      </c>
      <c r="F13" s="33">
        <v>31</v>
      </c>
      <c r="G13" s="34">
        <v>420</v>
      </c>
      <c r="H13" s="34">
        <f>G13*F13</f>
        <v>13020</v>
      </c>
      <c r="I13" s="31"/>
      <c r="J13" s="33">
        <f t="shared" ref="J13" si="3">I13*F13</f>
        <v>0</v>
      </c>
    </row>
    <row r="14" spans="1:10" ht="30" customHeight="1" x14ac:dyDescent="0.25">
      <c r="A14" s="5"/>
      <c r="B14" s="5"/>
      <c r="C14" s="5"/>
      <c r="D14" s="4" t="s">
        <v>26</v>
      </c>
      <c r="E14" s="5"/>
      <c r="F14" s="44"/>
      <c r="G14" s="45"/>
      <c r="H14" s="45">
        <f>SUM(H13:H13)</f>
        <v>13020</v>
      </c>
      <c r="I14" s="46"/>
      <c r="J14" s="44">
        <f>SUM(J13:J13)</f>
        <v>0</v>
      </c>
    </row>
    <row r="15" spans="1:10" ht="15" customHeight="1" x14ac:dyDescent="0.25">
      <c r="I15" s="41"/>
    </row>
    <row r="16" spans="1:10" ht="22.5" customHeight="1" x14ac:dyDescent="0.25">
      <c r="A16" s="1"/>
      <c r="B16" s="18"/>
      <c r="C16" s="18"/>
      <c r="D16" s="18" t="s">
        <v>27</v>
      </c>
      <c r="E16" s="18"/>
      <c r="F16" s="19"/>
      <c r="G16" s="20"/>
      <c r="H16" s="20"/>
      <c r="I16" s="42"/>
      <c r="J16" s="21"/>
    </row>
    <row r="17" spans="1:10" ht="138" x14ac:dyDescent="0.25">
      <c r="A17" s="3" t="s">
        <v>228</v>
      </c>
      <c r="B17" s="3"/>
      <c r="C17" s="3"/>
      <c r="D17" s="32" t="s">
        <v>229</v>
      </c>
      <c r="E17" s="3" t="s">
        <v>7</v>
      </c>
      <c r="F17" s="33">
        <v>117</v>
      </c>
      <c r="G17" s="34">
        <v>570</v>
      </c>
      <c r="H17" s="34">
        <f>G17*F17</f>
        <v>66690</v>
      </c>
      <c r="I17" s="31"/>
      <c r="J17" s="33">
        <f>I17*F17</f>
        <v>0</v>
      </c>
    </row>
    <row r="18" spans="1:10" ht="30" customHeight="1" x14ac:dyDescent="0.25">
      <c r="A18" s="5"/>
      <c r="B18" s="5"/>
      <c r="C18" s="5"/>
      <c r="D18" s="4" t="s">
        <v>45</v>
      </c>
      <c r="E18" s="5"/>
      <c r="F18" s="44"/>
      <c r="G18" s="45"/>
      <c r="H18" s="36">
        <f>SUM(H17:H17)</f>
        <v>66690</v>
      </c>
      <c r="I18" s="37"/>
      <c r="J18" s="35">
        <f>SUM(J17:J17)</f>
        <v>0</v>
      </c>
    </row>
    <row r="19" spans="1:10" x14ac:dyDescent="0.25">
      <c r="A19" s="8"/>
      <c r="B19" s="8"/>
      <c r="C19" s="8"/>
      <c r="D19" s="50"/>
      <c r="E19" s="8"/>
      <c r="F19" s="51"/>
      <c r="G19" s="52"/>
      <c r="H19" s="53"/>
      <c r="I19" s="54"/>
      <c r="J19" s="55"/>
    </row>
    <row r="20" spans="1:10" ht="29.25" customHeight="1" x14ac:dyDescent="0.25">
      <c r="A20" s="1"/>
      <c r="B20" s="18"/>
      <c r="C20" s="18"/>
      <c r="D20" s="18" t="s">
        <v>28</v>
      </c>
      <c r="E20" s="18"/>
      <c r="F20" s="19"/>
      <c r="G20" s="20"/>
      <c r="H20" s="20"/>
      <c r="I20" s="42"/>
      <c r="J20" s="21"/>
    </row>
    <row r="21" spans="1:10" ht="110.4" x14ac:dyDescent="0.25">
      <c r="A21" s="3" t="s">
        <v>29</v>
      </c>
      <c r="B21" s="3"/>
      <c r="C21" s="3"/>
      <c r="D21" s="32" t="s">
        <v>163</v>
      </c>
      <c r="E21" s="3" t="s">
        <v>7</v>
      </c>
      <c r="F21" s="33">
        <v>4</v>
      </c>
      <c r="G21" s="34">
        <v>200</v>
      </c>
      <c r="H21" s="34">
        <f>G21*F21</f>
        <v>800</v>
      </c>
      <c r="I21" s="31"/>
      <c r="J21" s="33">
        <f>I21*F21</f>
        <v>0</v>
      </c>
    </row>
    <row r="22" spans="1:10" ht="124.2" x14ac:dyDescent="0.25">
      <c r="A22" s="3" t="s">
        <v>30</v>
      </c>
      <c r="B22" s="3"/>
      <c r="C22" s="3"/>
      <c r="D22" s="32" t="s">
        <v>164</v>
      </c>
      <c r="E22" s="3" t="s">
        <v>8</v>
      </c>
      <c r="F22" s="33">
        <v>3</v>
      </c>
      <c r="G22" s="34">
        <v>485</v>
      </c>
      <c r="H22" s="34">
        <f t="shared" ref="H22:H36" si="4">G22*F22</f>
        <v>1455</v>
      </c>
      <c r="I22" s="31"/>
      <c r="J22" s="33">
        <f t="shared" ref="J22:J25" si="5">I22*F22</f>
        <v>0</v>
      </c>
    </row>
    <row r="23" spans="1:10" ht="165.6" x14ac:dyDescent="0.25">
      <c r="A23" s="3" t="s">
        <v>31</v>
      </c>
      <c r="B23" s="3"/>
      <c r="C23" s="3"/>
      <c r="D23" s="28" t="s">
        <v>165</v>
      </c>
      <c r="E23" s="3" t="s">
        <v>8</v>
      </c>
      <c r="F23" s="33">
        <v>3</v>
      </c>
      <c r="G23" s="34">
        <v>570</v>
      </c>
      <c r="H23" s="34">
        <f t="shared" si="4"/>
        <v>1710</v>
      </c>
      <c r="I23" s="31"/>
      <c r="J23" s="33">
        <f t="shared" si="5"/>
        <v>0</v>
      </c>
    </row>
    <row r="24" spans="1:10" ht="96.6" x14ac:dyDescent="0.25">
      <c r="A24" s="3" t="s">
        <v>32</v>
      </c>
      <c r="B24" s="3"/>
      <c r="C24" s="3"/>
      <c r="D24" s="32" t="s">
        <v>166</v>
      </c>
      <c r="E24" s="3" t="s">
        <v>7</v>
      </c>
      <c r="F24" s="33">
        <v>6</v>
      </c>
      <c r="G24" s="34">
        <v>342</v>
      </c>
      <c r="H24" s="34">
        <f t="shared" si="4"/>
        <v>2052</v>
      </c>
      <c r="I24" s="31"/>
      <c r="J24" s="33">
        <f t="shared" si="5"/>
        <v>0</v>
      </c>
    </row>
    <row r="25" spans="1:10" ht="106.5" customHeight="1" x14ac:dyDescent="0.25">
      <c r="A25" s="3" t="s">
        <v>33</v>
      </c>
      <c r="B25" s="3"/>
      <c r="C25" s="3"/>
      <c r="D25" s="32" t="s">
        <v>167</v>
      </c>
      <c r="E25" s="3" t="s">
        <v>7</v>
      </c>
      <c r="F25" s="33">
        <v>1</v>
      </c>
      <c r="G25" s="34">
        <v>385</v>
      </c>
      <c r="H25" s="34">
        <f t="shared" si="4"/>
        <v>385</v>
      </c>
      <c r="I25" s="31"/>
      <c r="J25" s="33">
        <f t="shared" si="5"/>
        <v>0</v>
      </c>
    </row>
    <row r="26" spans="1:10" ht="110.4" x14ac:dyDescent="0.25">
      <c r="A26" s="3" t="s">
        <v>34</v>
      </c>
      <c r="B26" s="3"/>
      <c r="C26" s="3"/>
      <c r="D26" s="32" t="s">
        <v>141</v>
      </c>
      <c r="E26" s="3" t="s">
        <v>8</v>
      </c>
      <c r="F26" s="33">
        <v>3</v>
      </c>
      <c r="G26" s="34">
        <v>1090</v>
      </c>
      <c r="H26" s="34">
        <f t="shared" si="4"/>
        <v>3270</v>
      </c>
      <c r="I26" s="31"/>
      <c r="J26" s="33">
        <f t="shared" ref="J26:J36" si="6">I26*F26</f>
        <v>0</v>
      </c>
    </row>
    <row r="27" spans="1:10" ht="82.8" x14ac:dyDescent="0.25">
      <c r="A27" s="3" t="s">
        <v>223</v>
      </c>
      <c r="B27" s="3"/>
      <c r="C27" s="3"/>
      <c r="D27" s="32" t="s">
        <v>142</v>
      </c>
      <c r="E27" s="3" t="s">
        <v>8</v>
      </c>
      <c r="F27" s="33">
        <v>2</v>
      </c>
      <c r="G27" s="34">
        <v>4500</v>
      </c>
      <c r="H27" s="34">
        <f t="shared" si="4"/>
        <v>9000</v>
      </c>
      <c r="I27" s="31"/>
      <c r="J27" s="33">
        <f t="shared" si="6"/>
        <v>0</v>
      </c>
    </row>
    <row r="28" spans="1:10" ht="110.4" x14ac:dyDescent="0.25">
      <c r="A28" s="3" t="s">
        <v>132</v>
      </c>
      <c r="B28" s="3"/>
      <c r="C28" s="3"/>
      <c r="D28" s="32" t="s">
        <v>168</v>
      </c>
      <c r="E28" s="3" t="s">
        <v>8</v>
      </c>
      <c r="F28" s="33">
        <v>1</v>
      </c>
      <c r="G28" s="34">
        <v>6400</v>
      </c>
      <c r="H28" s="34">
        <f t="shared" si="4"/>
        <v>6400</v>
      </c>
      <c r="I28" s="31"/>
      <c r="J28" s="33">
        <f t="shared" si="6"/>
        <v>0</v>
      </c>
    </row>
    <row r="29" spans="1:10" ht="89.25" customHeight="1" x14ac:dyDescent="0.25">
      <c r="A29" s="3" t="s">
        <v>133</v>
      </c>
      <c r="B29" s="3"/>
      <c r="C29" s="3"/>
      <c r="D29" s="32" t="s">
        <v>169</v>
      </c>
      <c r="E29" s="3" t="s">
        <v>8</v>
      </c>
      <c r="F29" s="33">
        <v>3</v>
      </c>
      <c r="G29" s="34">
        <v>5940</v>
      </c>
      <c r="H29" s="34">
        <f t="shared" si="4"/>
        <v>17820</v>
      </c>
      <c r="I29" s="31"/>
      <c r="J29" s="33">
        <f t="shared" si="6"/>
        <v>0</v>
      </c>
    </row>
    <row r="30" spans="1:10" ht="41.4" x14ac:dyDescent="0.25">
      <c r="A30" s="3" t="s">
        <v>134</v>
      </c>
      <c r="B30" s="3"/>
      <c r="C30" s="3"/>
      <c r="D30" s="32" t="s">
        <v>145</v>
      </c>
      <c r="E30" s="3" t="s">
        <v>8</v>
      </c>
      <c r="F30" s="33">
        <v>2</v>
      </c>
      <c r="G30" s="34">
        <v>3500</v>
      </c>
      <c r="H30" s="34">
        <f t="shared" si="4"/>
        <v>7000</v>
      </c>
      <c r="I30" s="31"/>
      <c r="J30" s="33">
        <f t="shared" si="6"/>
        <v>0</v>
      </c>
    </row>
    <row r="31" spans="1:10" ht="41.4" x14ac:dyDescent="0.25">
      <c r="A31" s="3" t="s">
        <v>135</v>
      </c>
      <c r="B31" s="3"/>
      <c r="C31" s="3"/>
      <c r="D31" s="32" t="s">
        <v>146</v>
      </c>
      <c r="E31" s="3" t="s">
        <v>8</v>
      </c>
      <c r="F31" s="33">
        <v>5</v>
      </c>
      <c r="G31" s="34">
        <v>940</v>
      </c>
      <c r="H31" s="34">
        <f t="shared" si="4"/>
        <v>4700</v>
      </c>
      <c r="I31" s="31"/>
      <c r="J31" s="33">
        <f t="shared" si="6"/>
        <v>0</v>
      </c>
    </row>
    <row r="32" spans="1:10" ht="69" x14ac:dyDescent="0.25">
      <c r="A32" s="3" t="s">
        <v>136</v>
      </c>
      <c r="B32" s="3"/>
      <c r="C32" s="3"/>
      <c r="D32" s="32" t="s">
        <v>170</v>
      </c>
      <c r="E32" s="3" t="s">
        <v>8</v>
      </c>
      <c r="F32" s="33">
        <v>2</v>
      </c>
      <c r="G32" s="34">
        <v>85</v>
      </c>
      <c r="H32" s="34">
        <f t="shared" si="4"/>
        <v>170</v>
      </c>
      <c r="I32" s="31"/>
      <c r="J32" s="33">
        <f t="shared" si="6"/>
        <v>0</v>
      </c>
    </row>
    <row r="33" spans="1:10" ht="82.8" x14ac:dyDescent="0.25">
      <c r="A33" s="3" t="s">
        <v>137</v>
      </c>
      <c r="B33" s="3"/>
      <c r="C33" s="3"/>
      <c r="D33" s="32" t="s">
        <v>171</v>
      </c>
      <c r="E33" s="3" t="s">
        <v>7</v>
      </c>
      <c r="F33" s="33">
        <v>7</v>
      </c>
      <c r="G33" s="34">
        <v>170</v>
      </c>
      <c r="H33" s="34">
        <f t="shared" si="4"/>
        <v>1190</v>
      </c>
      <c r="I33" s="31"/>
      <c r="J33" s="33">
        <f t="shared" si="6"/>
        <v>0</v>
      </c>
    </row>
    <row r="34" spans="1:10" ht="55.2" x14ac:dyDescent="0.25">
      <c r="A34" s="3" t="s">
        <v>138</v>
      </c>
      <c r="B34" s="3"/>
      <c r="C34" s="3"/>
      <c r="D34" s="32" t="s">
        <v>172</v>
      </c>
      <c r="E34" s="3" t="s">
        <v>7</v>
      </c>
      <c r="F34" s="33">
        <v>8</v>
      </c>
      <c r="G34" s="34">
        <v>70</v>
      </c>
      <c r="H34" s="34">
        <f t="shared" si="4"/>
        <v>560</v>
      </c>
      <c r="I34" s="31"/>
      <c r="J34" s="33">
        <f t="shared" si="6"/>
        <v>0</v>
      </c>
    </row>
    <row r="35" spans="1:10" ht="82.8" x14ac:dyDescent="0.25">
      <c r="A35" s="3" t="s">
        <v>139</v>
      </c>
      <c r="B35" s="3"/>
      <c r="C35" s="3"/>
      <c r="D35" s="32" t="s">
        <v>144</v>
      </c>
      <c r="E35" s="3" t="s">
        <v>7</v>
      </c>
      <c r="F35" s="33">
        <v>4</v>
      </c>
      <c r="G35" s="34">
        <v>100</v>
      </c>
      <c r="H35" s="34">
        <f t="shared" si="4"/>
        <v>400</v>
      </c>
      <c r="I35" s="31"/>
      <c r="J35" s="33">
        <f t="shared" si="6"/>
        <v>0</v>
      </c>
    </row>
    <row r="36" spans="1:10" ht="82.8" x14ac:dyDescent="0.25">
      <c r="A36" s="3" t="s">
        <v>140</v>
      </c>
      <c r="B36" s="3"/>
      <c r="C36" s="3"/>
      <c r="D36" s="32" t="s">
        <v>173</v>
      </c>
      <c r="E36" s="3" t="s">
        <v>7</v>
      </c>
      <c r="F36" s="33">
        <v>2</v>
      </c>
      <c r="G36" s="34">
        <v>148</v>
      </c>
      <c r="H36" s="34">
        <f t="shared" si="4"/>
        <v>296</v>
      </c>
      <c r="I36" s="31"/>
      <c r="J36" s="33">
        <f t="shared" si="6"/>
        <v>0</v>
      </c>
    </row>
    <row r="37" spans="1:10" ht="27" customHeight="1" x14ac:dyDescent="0.25">
      <c r="A37" s="5"/>
      <c r="B37" s="5"/>
      <c r="C37" s="5"/>
      <c r="D37" s="4" t="s">
        <v>39</v>
      </c>
      <c r="E37" s="5"/>
      <c r="F37" s="44"/>
      <c r="G37" s="45"/>
      <c r="H37" s="36">
        <f>SUM(H21:H36)</f>
        <v>57208</v>
      </c>
      <c r="I37" s="37"/>
      <c r="J37" s="35">
        <f>SUM(J21:J36)</f>
        <v>0</v>
      </c>
    </row>
    <row r="38" spans="1:10" x14ac:dyDescent="0.25">
      <c r="A38" s="8"/>
      <c r="B38" s="8"/>
      <c r="C38" s="8"/>
      <c r="D38" s="50"/>
      <c r="E38" s="8"/>
      <c r="F38" s="51"/>
      <c r="G38" s="52"/>
      <c r="H38" s="53"/>
      <c r="I38" s="54"/>
      <c r="J38" s="55"/>
    </row>
    <row r="39" spans="1:10" ht="25.5" customHeight="1" x14ac:dyDescent="0.25">
      <c r="A39" s="1"/>
      <c r="B39" s="18"/>
      <c r="C39" s="18"/>
      <c r="D39" s="18" t="s">
        <v>35</v>
      </c>
      <c r="E39" s="18"/>
      <c r="F39" s="19"/>
      <c r="G39" s="20"/>
      <c r="H39" s="20"/>
      <c r="I39" s="42"/>
      <c r="J39" s="21"/>
    </row>
    <row r="40" spans="1:10" ht="69" x14ac:dyDescent="0.25">
      <c r="A40" s="3" t="s">
        <v>36</v>
      </c>
      <c r="B40" s="3"/>
      <c r="C40" s="3"/>
      <c r="D40" s="32" t="s">
        <v>147</v>
      </c>
      <c r="E40" s="3" t="s">
        <v>7</v>
      </c>
      <c r="F40" s="33">
        <v>2</v>
      </c>
      <c r="G40" s="34">
        <v>240</v>
      </c>
      <c r="H40" s="34">
        <f>G40*F40</f>
        <v>480</v>
      </c>
      <c r="I40" s="31"/>
      <c r="J40" s="33">
        <f>I40*F40</f>
        <v>0</v>
      </c>
    </row>
    <row r="41" spans="1:10" ht="41.4" x14ac:dyDescent="0.25">
      <c r="A41" s="3" t="s">
        <v>37</v>
      </c>
      <c r="B41" s="3"/>
      <c r="C41" s="3"/>
      <c r="D41" s="32" t="s">
        <v>148</v>
      </c>
      <c r="E41" s="3" t="s">
        <v>7</v>
      </c>
      <c r="F41" s="33">
        <v>4</v>
      </c>
      <c r="G41" s="34">
        <v>200</v>
      </c>
      <c r="H41" s="34">
        <f t="shared" ref="H41:H42" si="7">G41*F41</f>
        <v>800</v>
      </c>
      <c r="I41" s="31"/>
      <c r="J41" s="33">
        <f t="shared" ref="J41:J42" si="8">I41*F41</f>
        <v>0</v>
      </c>
    </row>
    <row r="42" spans="1:10" ht="91.5" customHeight="1" x14ac:dyDescent="0.25">
      <c r="A42" s="3" t="s">
        <v>38</v>
      </c>
      <c r="B42" s="3"/>
      <c r="C42" s="3"/>
      <c r="D42" s="28" t="s">
        <v>174</v>
      </c>
      <c r="E42" s="3" t="s">
        <v>7</v>
      </c>
      <c r="F42" s="33">
        <v>4</v>
      </c>
      <c r="G42" s="34">
        <v>1150</v>
      </c>
      <c r="H42" s="34">
        <f t="shared" si="7"/>
        <v>4600</v>
      </c>
      <c r="I42" s="31"/>
      <c r="J42" s="33">
        <f t="shared" si="8"/>
        <v>0</v>
      </c>
    </row>
    <row r="43" spans="1:10" ht="27" customHeight="1" x14ac:dyDescent="0.25">
      <c r="A43" s="5"/>
      <c r="B43" s="5"/>
      <c r="C43" s="5"/>
      <c r="D43" s="4" t="s">
        <v>40</v>
      </c>
      <c r="E43" s="5"/>
      <c r="F43" s="44"/>
      <c r="G43" s="45"/>
      <c r="H43" s="36">
        <f>SUM(H40:H42)</f>
        <v>5880</v>
      </c>
      <c r="I43" s="37"/>
      <c r="J43" s="35">
        <f>SUM(J40:J42)</f>
        <v>0</v>
      </c>
    </row>
    <row r="44" spans="1:10" ht="14.4" thickBot="1" x14ac:dyDescent="0.3"/>
    <row r="45" spans="1:10" ht="48.75" customHeight="1" thickBot="1" x14ac:dyDescent="0.3">
      <c r="A45" s="82" t="s">
        <v>41</v>
      </c>
      <c r="B45" s="83"/>
      <c r="C45" s="83"/>
      <c r="D45" s="83"/>
      <c r="E45" s="83"/>
      <c r="F45" s="83"/>
      <c r="G45" s="60"/>
      <c r="H45" s="61">
        <f>$H$43+$H$37+$H$18+$H$14+$H$10++$H$6</f>
        <v>437113.59999999998</v>
      </c>
      <c r="I45" s="58"/>
      <c r="J45" s="62">
        <f>$J$43+$J$37+$J$18+$J$14+$J$10+$J$6</f>
        <v>0</v>
      </c>
    </row>
  </sheetData>
  <sheetProtection algorithmName="SHA-512" hashValue="992GfpGAQfXS9hMrwV2wPESvi8uaK6Ccny60V+OtRLMYH33Cff5a8I3GvqaKg7IF1O643A7NKEcKXjFffza0Eg==" saltValue="RYOM9Vb1agaWOvtoIOnlcA==" spinCount="100000" sheet="1" selectLockedCells="1"/>
  <mergeCells count="1">
    <mergeCell ref="A45:F45"/>
  </mergeCells>
  <phoneticPr fontId="2" type="noConversion"/>
  <pageMargins left="0.23622047244094491" right="0.23622047244094491" top="0.74803149606299213" bottom="0.74803149606299213" header="0.31496062992125984" footer="0.31496062992125984"/>
  <pageSetup orientation="landscape" horizontalDpi="300" verticalDpi="300" r:id="rId1"/>
  <headerFooter>
    <oddHeader>&amp;C&amp;"-,מודגש"&amp;20כתב כמויות - הנגשה כללית בבית החולים הלל יפה - שלב 2&amp;R28/08/2020</oddHeader>
    <oddFooter>&amp;Cעמוד &amp;P מתוך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showGridLines="0" rightToLeft="1" view="pageLayout" topLeftCell="A7" zoomScale="85" zoomScaleNormal="100" zoomScaleSheetLayoutView="115" zoomScalePageLayoutView="85" workbookViewId="0">
      <selection activeCell="I12" sqref="I12"/>
    </sheetView>
  </sheetViews>
  <sheetFormatPr defaultColWidth="9" defaultRowHeight="13.8" x14ac:dyDescent="0.25"/>
  <cols>
    <col min="1" max="1" width="11.09765625" style="38" customWidth="1"/>
    <col min="2" max="2" width="5" style="38" customWidth="1"/>
    <col min="3" max="3" width="5.59765625" style="38" customWidth="1"/>
    <col min="4" max="4" width="28" style="38" customWidth="1"/>
    <col min="5" max="5" width="6.59765625" style="38" customWidth="1"/>
    <col min="6" max="6" width="9" style="39"/>
    <col min="7" max="7" width="10.8984375" style="40" customWidth="1"/>
    <col min="8" max="8" width="14.09765625" style="40" customWidth="1"/>
    <col min="9" max="9" width="15.5" style="57" customWidth="1"/>
    <col min="10" max="10" width="13.69921875" style="39" customWidth="1"/>
    <col min="11" max="16384" width="9" style="6"/>
  </cols>
  <sheetData>
    <row r="1" spans="1:10" s="17" customFormat="1" ht="41.4" x14ac:dyDescent="0.25">
      <c r="A1" s="13" t="s">
        <v>0</v>
      </c>
      <c r="B1" s="14" t="s">
        <v>1</v>
      </c>
      <c r="C1" s="13" t="s">
        <v>2</v>
      </c>
      <c r="D1" s="13" t="s">
        <v>3</v>
      </c>
      <c r="E1" s="13" t="s">
        <v>4</v>
      </c>
      <c r="F1" s="15" t="s">
        <v>5</v>
      </c>
      <c r="G1" s="16" t="s">
        <v>11</v>
      </c>
      <c r="H1" s="16" t="s">
        <v>14</v>
      </c>
      <c r="I1" s="15" t="s">
        <v>16</v>
      </c>
      <c r="J1" s="15" t="s">
        <v>15</v>
      </c>
    </row>
    <row r="2" spans="1:10" ht="27.75" customHeight="1" x14ac:dyDescent="0.25">
      <c r="A2" s="1"/>
      <c r="B2" s="18"/>
      <c r="C2" s="18"/>
      <c r="D2" s="18" t="s">
        <v>43</v>
      </c>
      <c r="E2" s="18"/>
      <c r="F2" s="19"/>
      <c r="G2" s="20"/>
      <c r="H2" s="20"/>
      <c r="I2" s="19"/>
      <c r="J2" s="21"/>
    </row>
    <row r="3" spans="1:10" ht="82.8" x14ac:dyDescent="0.25">
      <c r="A3" s="12" t="s">
        <v>175</v>
      </c>
      <c r="B3" s="10"/>
      <c r="C3" s="10"/>
      <c r="D3" s="11" t="s">
        <v>159</v>
      </c>
      <c r="E3" s="10"/>
      <c r="F3" s="22"/>
      <c r="G3" s="23"/>
      <c r="H3" s="23"/>
      <c r="I3" s="22"/>
      <c r="J3" s="22"/>
    </row>
    <row r="4" spans="1:10" ht="151.80000000000001" x14ac:dyDescent="0.25">
      <c r="A4" s="2" t="s">
        <v>42</v>
      </c>
      <c r="B4" s="2"/>
      <c r="C4" s="2"/>
      <c r="D4" s="24" t="s">
        <v>176</v>
      </c>
      <c r="E4" s="2" t="s">
        <v>6</v>
      </c>
      <c r="F4" s="25">
        <v>359.5</v>
      </c>
      <c r="G4" s="26">
        <v>460</v>
      </c>
      <c r="H4" s="26">
        <f>G4*F4</f>
        <v>165370</v>
      </c>
      <c r="I4" s="27"/>
      <c r="J4" s="25">
        <f>I4*F4</f>
        <v>0</v>
      </c>
    </row>
    <row r="5" spans="1:10" ht="151.80000000000001" x14ac:dyDescent="0.25">
      <c r="A5" s="7" t="s">
        <v>46</v>
      </c>
      <c r="B5" s="7"/>
      <c r="C5" s="7"/>
      <c r="D5" s="28" t="s">
        <v>224</v>
      </c>
      <c r="E5" s="7" t="s">
        <v>6</v>
      </c>
      <c r="F5" s="29">
        <v>13</v>
      </c>
      <c r="G5" s="30">
        <v>258</v>
      </c>
      <c r="H5" s="26">
        <f t="shared" ref="H5:H8" si="0">G5*F5</f>
        <v>3354</v>
      </c>
      <c r="I5" s="31"/>
      <c r="J5" s="25">
        <f t="shared" ref="J5:J8" si="1">I5*F5</f>
        <v>0</v>
      </c>
    </row>
    <row r="6" spans="1:10" ht="102.75" customHeight="1" x14ac:dyDescent="0.25">
      <c r="A6" s="3" t="s">
        <v>47</v>
      </c>
      <c r="B6" s="3"/>
      <c r="C6" s="3"/>
      <c r="D6" s="32" t="s">
        <v>177</v>
      </c>
      <c r="E6" s="3" t="s">
        <v>6</v>
      </c>
      <c r="F6" s="33">
        <v>92</v>
      </c>
      <c r="G6" s="34">
        <v>870</v>
      </c>
      <c r="H6" s="26">
        <f t="shared" si="0"/>
        <v>80040</v>
      </c>
      <c r="I6" s="31"/>
      <c r="J6" s="25">
        <f t="shared" si="1"/>
        <v>0</v>
      </c>
    </row>
    <row r="7" spans="1:10" ht="70.5" customHeight="1" x14ac:dyDescent="0.25">
      <c r="A7" s="3" t="s">
        <v>48</v>
      </c>
      <c r="B7" s="3"/>
      <c r="C7" s="3"/>
      <c r="D7" s="32" t="s">
        <v>178</v>
      </c>
      <c r="E7" s="3" t="s">
        <v>6</v>
      </c>
      <c r="F7" s="33">
        <v>42</v>
      </c>
      <c r="G7" s="34">
        <v>920</v>
      </c>
      <c r="H7" s="26">
        <f t="shared" si="0"/>
        <v>38640</v>
      </c>
      <c r="I7" s="31"/>
      <c r="J7" s="25">
        <f t="shared" si="1"/>
        <v>0</v>
      </c>
    </row>
    <row r="8" spans="1:10" ht="70.5" customHeight="1" x14ac:dyDescent="0.25">
      <c r="A8" s="3" t="s">
        <v>49</v>
      </c>
      <c r="B8" s="3"/>
      <c r="C8" s="3"/>
      <c r="D8" s="32" t="s">
        <v>179</v>
      </c>
      <c r="E8" s="3" t="s">
        <v>6</v>
      </c>
      <c r="F8" s="33">
        <v>11</v>
      </c>
      <c r="G8" s="34">
        <v>1330</v>
      </c>
      <c r="H8" s="26">
        <f t="shared" si="0"/>
        <v>14630</v>
      </c>
      <c r="I8" s="31"/>
      <c r="J8" s="25">
        <f t="shared" si="1"/>
        <v>0</v>
      </c>
    </row>
    <row r="9" spans="1:10" ht="23.25" customHeight="1" x14ac:dyDescent="0.25">
      <c r="A9" s="4"/>
      <c r="B9" s="4"/>
      <c r="C9" s="4"/>
      <c r="D9" s="4" t="s">
        <v>50</v>
      </c>
      <c r="E9" s="4"/>
      <c r="F9" s="35"/>
      <c r="G9" s="36"/>
      <c r="H9" s="36">
        <f>SUM(H4:H8)</f>
        <v>302034</v>
      </c>
      <c r="I9" s="37"/>
      <c r="J9" s="35">
        <f>SUM(J4:J8)</f>
        <v>0</v>
      </c>
    </row>
    <row r="10" spans="1:10" ht="24" customHeight="1" x14ac:dyDescent="0.2">
      <c r="I10" s="41"/>
    </row>
    <row r="11" spans="1:10" ht="25.5" customHeight="1" x14ac:dyDescent="0.25">
      <c r="A11" s="1"/>
      <c r="B11" s="18"/>
      <c r="C11" s="18"/>
      <c r="D11" s="18" t="s">
        <v>51</v>
      </c>
      <c r="E11" s="18"/>
      <c r="F11" s="19"/>
      <c r="G11" s="20"/>
      <c r="H11" s="20"/>
      <c r="I11" s="42"/>
      <c r="J11" s="21"/>
    </row>
    <row r="12" spans="1:10" ht="103.5" customHeight="1" x14ac:dyDescent="0.25">
      <c r="A12" s="2" t="s">
        <v>52</v>
      </c>
      <c r="B12" s="2"/>
      <c r="C12" s="2"/>
      <c r="D12" s="24" t="s">
        <v>225</v>
      </c>
      <c r="E12" s="2" t="s">
        <v>6</v>
      </c>
      <c r="F12" s="25">
        <v>252</v>
      </c>
      <c r="G12" s="26">
        <v>222</v>
      </c>
      <c r="H12" s="26">
        <f>G12*F12</f>
        <v>55944</v>
      </c>
      <c r="I12" s="27"/>
      <c r="J12" s="25">
        <f>I12*F12</f>
        <v>0</v>
      </c>
    </row>
    <row r="13" spans="1:10" ht="142.5" customHeight="1" x14ac:dyDescent="0.25">
      <c r="A13" s="3" t="s">
        <v>53</v>
      </c>
      <c r="B13" s="3"/>
      <c r="C13" s="3"/>
      <c r="D13" s="32" t="s">
        <v>180</v>
      </c>
      <c r="E13" s="3" t="s">
        <v>6</v>
      </c>
      <c r="F13" s="33">
        <v>520.5</v>
      </c>
      <c r="G13" s="34">
        <v>222</v>
      </c>
      <c r="H13" s="26">
        <f>G13*F13</f>
        <v>115551</v>
      </c>
      <c r="I13" s="31"/>
      <c r="J13" s="25">
        <f t="shared" ref="J13:J16" si="2">I13*F13</f>
        <v>0</v>
      </c>
    </row>
    <row r="14" spans="1:10" ht="69" x14ac:dyDescent="0.25">
      <c r="A14" s="3" t="s">
        <v>54</v>
      </c>
      <c r="B14" s="3"/>
      <c r="C14" s="3"/>
      <c r="D14" s="32" t="s">
        <v>149</v>
      </c>
      <c r="E14" s="3" t="s">
        <v>7</v>
      </c>
      <c r="F14" s="33">
        <v>0.3</v>
      </c>
      <c r="G14" s="34">
        <v>150</v>
      </c>
      <c r="H14" s="26">
        <f t="shared" ref="H14:H16" si="3">G14*F14</f>
        <v>45</v>
      </c>
      <c r="I14" s="31"/>
      <c r="J14" s="25">
        <f t="shared" si="2"/>
        <v>0</v>
      </c>
    </row>
    <row r="15" spans="1:10" ht="82.8" x14ac:dyDescent="0.25">
      <c r="A15" s="3" t="s">
        <v>55</v>
      </c>
      <c r="B15" s="3"/>
      <c r="C15" s="3"/>
      <c r="D15" s="32" t="s">
        <v>181</v>
      </c>
      <c r="E15" s="3" t="s">
        <v>6</v>
      </c>
      <c r="F15" s="33">
        <v>96</v>
      </c>
      <c r="G15" s="34">
        <v>570</v>
      </c>
      <c r="H15" s="26">
        <f t="shared" si="3"/>
        <v>54720</v>
      </c>
      <c r="I15" s="31"/>
      <c r="J15" s="25">
        <f t="shared" si="2"/>
        <v>0</v>
      </c>
    </row>
    <row r="16" spans="1:10" ht="110.4" x14ac:dyDescent="0.25">
      <c r="A16" s="3" t="s">
        <v>56</v>
      </c>
      <c r="B16" s="3"/>
      <c r="C16" s="3"/>
      <c r="D16" s="32" t="s">
        <v>182</v>
      </c>
      <c r="E16" s="3" t="s">
        <v>6</v>
      </c>
      <c r="F16" s="33">
        <v>15.5</v>
      </c>
      <c r="G16" s="34">
        <v>234</v>
      </c>
      <c r="H16" s="26">
        <f t="shared" si="3"/>
        <v>3627</v>
      </c>
      <c r="I16" s="31"/>
      <c r="J16" s="25">
        <f t="shared" si="2"/>
        <v>0</v>
      </c>
    </row>
    <row r="17" spans="1:10" ht="27.6" x14ac:dyDescent="0.25">
      <c r="A17" s="5"/>
      <c r="B17" s="5"/>
      <c r="C17" s="5"/>
      <c r="D17" s="43" t="s">
        <v>57</v>
      </c>
      <c r="E17" s="5"/>
      <c r="F17" s="44"/>
      <c r="G17" s="45"/>
      <c r="H17" s="45">
        <f>SUM(H12:H16)</f>
        <v>229887</v>
      </c>
      <c r="I17" s="46"/>
      <c r="J17" s="44">
        <f>SUM(J12:J16)</f>
        <v>0</v>
      </c>
    </row>
    <row r="18" spans="1:10" x14ac:dyDescent="0.25">
      <c r="I18" s="41"/>
    </row>
    <row r="19" spans="1:10" ht="24.75" customHeight="1" x14ac:dyDescent="0.25">
      <c r="A19" s="1"/>
      <c r="B19" s="18"/>
      <c r="C19" s="18"/>
      <c r="D19" s="18" t="s">
        <v>58</v>
      </c>
      <c r="E19" s="18"/>
      <c r="F19" s="19"/>
      <c r="G19" s="20"/>
      <c r="H19" s="20"/>
      <c r="I19" s="42"/>
      <c r="J19" s="21"/>
    </row>
    <row r="20" spans="1:10" ht="151.80000000000001" x14ac:dyDescent="0.25">
      <c r="A20" s="2" t="s">
        <v>61</v>
      </c>
      <c r="B20" s="2"/>
      <c r="C20" s="2"/>
      <c r="D20" s="24" t="s">
        <v>183</v>
      </c>
      <c r="E20" s="2" t="s">
        <v>6</v>
      </c>
      <c r="F20" s="25">
        <v>25.3</v>
      </c>
      <c r="G20" s="26">
        <v>360</v>
      </c>
      <c r="H20" s="26">
        <f>SUM(G20*F20)</f>
        <v>9108</v>
      </c>
      <c r="I20" s="27"/>
      <c r="J20" s="25">
        <f t="shared" ref="J20:J22" si="4">I20*F20</f>
        <v>0</v>
      </c>
    </row>
    <row r="21" spans="1:10" ht="151.80000000000001" x14ac:dyDescent="0.25">
      <c r="A21" s="2" t="s">
        <v>62</v>
      </c>
      <c r="B21" s="2"/>
      <c r="C21" s="2"/>
      <c r="D21" s="24" t="s">
        <v>184</v>
      </c>
      <c r="E21" s="2" t="s">
        <v>6</v>
      </c>
      <c r="F21" s="25">
        <v>28.6</v>
      </c>
      <c r="G21" s="26">
        <v>360</v>
      </c>
      <c r="H21" s="26">
        <f>SUM(G21*F21)</f>
        <v>10296</v>
      </c>
      <c r="I21" s="27"/>
      <c r="J21" s="25">
        <f t="shared" si="4"/>
        <v>0</v>
      </c>
    </row>
    <row r="22" spans="1:10" ht="165.6" x14ac:dyDescent="0.25">
      <c r="A22" s="2" t="s">
        <v>60</v>
      </c>
      <c r="B22" s="2"/>
      <c r="C22" s="2"/>
      <c r="D22" s="24" t="s">
        <v>185</v>
      </c>
      <c r="E22" s="2" t="s">
        <v>6</v>
      </c>
      <c r="F22" s="25">
        <v>2.2000000000000002</v>
      </c>
      <c r="G22" s="26">
        <v>1309</v>
      </c>
      <c r="H22" s="26">
        <f>SUM(G22*F22)</f>
        <v>2879.8</v>
      </c>
      <c r="I22" s="27"/>
      <c r="J22" s="25">
        <f t="shared" si="4"/>
        <v>0</v>
      </c>
    </row>
    <row r="23" spans="1:10" ht="23.25" customHeight="1" x14ac:dyDescent="0.25">
      <c r="A23" s="5"/>
      <c r="B23" s="5"/>
      <c r="C23" s="5"/>
      <c r="D23" s="4" t="s">
        <v>59</v>
      </c>
      <c r="E23" s="5"/>
      <c r="F23" s="44"/>
      <c r="G23" s="45"/>
      <c r="H23" s="45">
        <f>SUM(H20:H22)</f>
        <v>22283.8</v>
      </c>
      <c r="I23" s="46"/>
      <c r="J23" s="44">
        <f>SUM(J20:J22)</f>
        <v>0</v>
      </c>
    </row>
    <row r="24" spans="1:10" ht="12" customHeight="1" x14ac:dyDescent="0.25">
      <c r="I24" s="41"/>
    </row>
    <row r="25" spans="1:10" ht="23.25" customHeight="1" x14ac:dyDescent="0.25">
      <c r="A25" s="1"/>
      <c r="B25" s="18"/>
      <c r="C25" s="18"/>
      <c r="D25" s="18" t="s">
        <v>63</v>
      </c>
      <c r="E25" s="18"/>
      <c r="F25" s="19"/>
      <c r="G25" s="20"/>
      <c r="H25" s="20"/>
      <c r="I25" s="42"/>
      <c r="J25" s="21"/>
    </row>
    <row r="26" spans="1:10" ht="217.5" customHeight="1" x14ac:dyDescent="0.25">
      <c r="A26" s="3" t="s">
        <v>150</v>
      </c>
      <c r="B26" s="3"/>
      <c r="C26" s="3"/>
      <c r="D26" s="47" t="s">
        <v>186</v>
      </c>
      <c r="E26" s="3" t="s">
        <v>6</v>
      </c>
      <c r="F26" s="33">
        <v>27</v>
      </c>
      <c r="G26" s="34">
        <v>420</v>
      </c>
      <c r="H26" s="34">
        <f>G26*F26</f>
        <v>11340</v>
      </c>
      <c r="I26" s="31"/>
      <c r="J26" s="33">
        <f t="shared" ref="J26" si="5">I26*F26</f>
        <v>0</v>
      </c>
    </row>
    <row r="27" spans="1:10" ht="24" customHeight="1" x14ac:dyDescent="0.25">
      <c r="A27" s="5"/>
      <c r="B27" s="5"/>
      <c r="C27" s="5"/>
      <c r="D27" s="4" t="s">
        <v>64</v>
      </c>
      <c r="E27" s="5"/>
      <c r="F27" s="44"/>
      <c r="G27" s="45"/>
      <c r="H27" s="45">
        <f>SUM(H26:H26)</f>
        <v>11340</v>
      </c>
      <c r="I27" s="46"/>
      <c r="J27" s="44">
        <f>SUM(J26:J26)</f>
        <v>0</v>
      </c>
    </row>
    <row r="28" spans="1:10" x14ac:dyDescent="0.25">
      <c r="I28" s="41"/>
    </row>
    <row r="29" spans="1:10" ht="23.25" customHeight="1" x14ac:dyDescent="0.25">
      <c r="A29" s="1"/>
      <c r="B29" s="18"/>
      <c r="C29" s="18"/>
      <c r="D29" s="18" t="s">
        <v>65</v>
      </c>
      <c r="E29" s="18"/>
      <c r="F29" s="19"/>
      <c r="G29" s="20"/>
      <c r="H29" s="20"/>
      <c r="I29" s="42"/>
      <c r="J29" s="21"/>
    </row>
    <row r="30" spans="1:10" ht="138" x14ac:dyDescent="0.25">
      <c r="A30" s="3" t="s">
        <v>66</v>
      </c>
      <c r="B30" s="3"/>
      <c r="C30" s="3"/>
      <c r="D30" s="28" t="s">
        <v>187</v>
      </c>
      <c r="E30" s="3" t="s">
        <v>6</v>
      </c>
      <c r="F30" s="33">
        <v>937</v>
      </c>
      <c r="G30" s="34">
        <v>30</v>
      </c>
      <c r="H30" s="34">
        <f t="shared" ref="H30:H34" si="6">G30*F30</f>
        <v>28110</v>
      </c>
      <c r="I30" s="31"/>
      <c r="J30" s="33">
        <f>I30*F30</f>
        <v>0</v>
      </c>
    </row>
    <row r="31" spans="1:10" ht="149.25" customHeight="1" x14ac:dyDescent="0.25">
      <c r="A31" s="3" t="s">
        <v>70</v>
      </c>
      <c r="B31" s="3"/>
      <c r="C31" s="3"/>
      <c r="D31" s="48" t="s">
        <v>188</v>
      </c>
      <c r="E31" s="3" t="s">
        <v>6</v>
      </c>
      <c r="F31" s="33">
        <v>27</v>
      </c>
      <c r="G31" s="34">
        <v>34</v>
      </c>
      <c r="H31" s="34">
        <f t="shared" si="6"/>
        <v>918</v>
      </c>
      <c r="I31" s="31"/>
      <c r="J31" s="33">
        <f t="shared" ref="J31:J34" si="7">I31*F31</f>
        <v>0</v>
      </c>
    </row>
    <row r="32" spans="1:10" ht="165.6" x14ac:dyDescent="0.25">
      <c r="A32" s="3" t="s">
        <v>69</v>
      </c>
      <c r="B32" s="3"/>
      <c r="C32" s="3"/>
      <c r="D32" s="48" t="s">
        <v>151</v>
      </c>
      <c r="E32" s="3" t="s">
        <v>6</v>
      </c>
      <c r="F32" s="33">
        <v>27</v>
      </c>
      <c r="G32" s="34">
        <v>41</v>
      </c>
      <c r="H32" s="34">
        <f t="shared" si="6"/>
        <v>1107</v>
      </c>
      <c r="I32" s="31"/>
      <c r="J32" s="33">
        <f t="shared" si="7"/>
        <v>0</v>
      </c>
    </row>
    <row r="33" spans="1:10" ht="216.75" customHeight="1" x14ac:dyDescent="0.25">
      <c r="A33" s="3" t="s">
        <v>68</v>
      </c>
      <c r="B33" s="3"/>
      <c r="C33" s="3"/>
      <c r="D33" s="48" t="s">
        <v>189</v>
      </c>
      <c r="E33" s="3" t="s">
        <v>6</v>
      </c>
      <c r="F33" s="33">
        <v>115</v>
      </c>
      <c r="G33" s="34">
        <v>53</v>
      </c>
      <c r="H33" s="34">
        <f t="shared" si="6"/>
        <v>6095</v>
      </c>
      <c r="I33" s="31"/>
      <c r="J33" s="33">
        <f t="shared" si="7"/>
        <v>0</v>
      </c>
    </row>
    <row r="34" spans="1:10" ht="217.5" customHeight="1" x14ac:dyDescent="0.25">
      <c r="A34" s="3" t="s">
        <v>67</v>
      </c>
      <c r="B34" s="3"/>
      <c r="C34" s="3"/>
      <c r="D34" s="48" t="s">
        <v>190</v>
      </c>
      <c r="E34" s="3" t="s">
        <v>6</v>
      </c>
      <c r="F34" s="33">
        <v>110</v>
      </c>
      <c r="G34" s="34">
        <v>40</v>
      </c>
      <c r="H34" s="34">
        <f t="shared" si="6"/>
        <v>4400</v>
      </c>
      <c r="I34" s="31"/>
      <c r="J34" s="33">
        <f t="shared" si="7"/>
        <v>0</v>
      </c>
    </row>
    <row r="35" spans="1:10" ht="22.5" customHeight="1" x14ac:dyDescent="0.25">
      <c r="A35" s="5"/>
      <c r="B35" s="5"/>
      <c r="C35" s="5"/>
      <c r="D35" s="49" t="s">
        <v>71</v>
      </c>
      <c r="E35" s="5"/>
      <c r="F35" s="44"/>
      <c r="G35" s="45"/>
      <c r="H35" s="36">
        <f>SUM(H30:H34)</f>
        <v>40630</v>
      </c>
      <c r="I35" s="37"/>
      <c r="J35" s="35">
        <f>SUM(J30:J34)</f>
        <v>0</v>
      </c>
    </row>
    <row r="36" spans="1:10" s="56" customFormat="1" ht="21.75" customHeight="1" x14ac:dyDescent="0.25">
      <c r="A36" s="8"/>
      <c r="B36" s="8"/>
      <c r="C36" s="8"/>
      <c r="D36" s="50"/>
      <c r="E36" s="8"/>
      <c r="F36" s="51"/>
      <c r="G36" s="52"/>
      <c r="H36" s="53"/>
      <c r="I36" s="54"/>
      <c r="J36" s="55"/>
    </row>
    <row r="37" spans="1:10" ht="23.25" customHeight="1" x14ac:dyDescent="0.25">
      <c r="A37" s="1"/>
      <c r="B37" s="18"/>
      <c r="C37" s="18"/>
      <c r="D37" s="18" t="s">
        <v>73</v>
      </c>
      <c r="E37" s="18"/>
      <c r="F37" s="19"/>
      <c r="G37" s="20"/>
      <c r="H37" s="20"/>
      <c r="I37" s="42"/>
      <c r="J37" s="21"/>
    </row>
    <row r="38" spans="1:10" ht="110.4" x14ac:dyDescent="0.25">
      <c r="A38" s="3" t="s">
        <v>72</v>
      </c>
      <c r="B38" s="3"/>
      <c r="C38" s="3"/>
      <c r="D38" s="32" t="s">
        <v>191</v>
      </c>
      <c r="E38" s="3" t="s">
        <v>7</v>
      </c>
      <c r="F38" s="33">
        <v>4</v>
      </c>
      <c r="G38" s="34">
        <v>50</v>
      </c>
      <c r="H38" s="34">
        <f t="shared" ref="H38:H49" si="8">G38*F38</f>
        <v>200</v>
      </c>
      <c r="I38" s="31"/>
      <c r="J38" s="33">
        <f>I38*F38</f>
        <v>0</v>
      </c>
    </row>
    <row r="39" spans="1:10" ht="104.25" customHeight="1" x14ac:dyDescent="0.25">
      <c r="A39" s="3" t="s">
        <v>75</v>
      </c>
      <c r="B39" s="3"/>
      <c r="C39" s="3"/>
      <c r="D39" s="48" t="s">
        <v>192</v>
      </c>
      <c r="E39" s="3" t="s">
        <v>7</v>
      </c>
      <c r="F39" s="33">
        <v>16</v>
      </c>
      <c r="G39" s="34">
        <v>58.55</v>
      </c>
      <c r="H39" s="34">
        <f t="shared" si="8"/>
        <v>936.8</v>
      </c>
      <c r="I39" s="31"/>
      <c r="J39" s="33">
        <f t="shared" ref="J39:J49" si="9">I39*F39</f>
        <v>0</v>
      </c>
    </row>
    <row r="40" spans="1:10" ht="96.6" x14ac:dyDescent="0.25">
      <c r="A40" s="3" t="s">
        <v>76</v>
      </c>
      <c r="B40" s="3"/>
      <c r="C40" s="3"/>
      <c r="D40" s="48" t="s">
        <v>193</v>
      </c>
      <c r="E40" s="3" t="s">
        <v>7</v>
      </c>
      <c r="F40" s="33">
        <v>5</v>
      </c>
      <c r="G40" s="34">
        <v>50</v>
      </c>
      <c r="H40" s="34">
        <f t="shared" si="8"/>
        <v>250</v>
      </c>
      <c r="I40" s="31"/>
      <c r="J40" s="33">
        <f t="shared" si="9"/>
        <v>0</v>
      </c>
    </row>
    <row r="41" spans="1:10" ht="96.6" x14ac:dyDescent="0.25">
      <c r="A41" s="3" t="s">
        <v>77</v>
      </c>
      <c r="B41" s="3"/>
      <c r="C41" s="3"/>
      <c r="D41" s="48" t="s">
        <v>194</v>
      </c>
      <c r="E41" s="3" t="s">
        <v>7</v>
      </c>
      <c r="F41" s="33">
        <v>19</v>
      </c>
      <c r="G41" s="34">
        <v>58.55</v>
      </c>
      <c r="H41" s="34">
        <f t="shared" si="8"/>
        <v>1112.45</v>
      </c>
      <c r="I41" s="31"/>
      <c r="J41" s="33">
        <f t="shared" si="9"/>
        <v>0</v>
      </c>
    </row>
    <row r="42" spans="1:10" ht="96.6" x14ac:dyDescent="0.25">
      <c r="A42" s="3" t="s">
        <v>78</v>
      </c>
      <c r="B42" s="3"/>
      <c r="C42" s="3"/>
      <c r="D42" s="32" t="s">
        <v>195</v>
      </c>
      <c r="E42" s="3" t="s">
        <v>7</v>
      </c>
      <c r="F42" s="33">
        <v>37</v>
      </c>
      <c r="G42" s="34">
        <v>25</v>
      </c>
      <c r="H42" s="34">
        <f t="shared" si="8"/>
        <v>925</v>
      </c>
      <c r="I42" s="31"/>
      <c r="J42" s="33">
        <f t="shared" si="9"/>
        <v>0</v>
      </c>
    </row>
    <row r="43" spans="1:10" ht="96.6" x14ac:dyDescent="0.25">
      <c r="A43" s="3" t="s">
        <v>79</v>
      </c>
      <c r="B43" s="3"/>
      <c r="C43" s="3"/>
      <c r="D43" s="48" t="s">
        <v>196</v>
      </c>
      <c r="E43" s="3" t="s">
        <v>7</v>
      </c>
      <c r="F43" s="33">
        <v>4</v>
      </c>
      <c r="G43" s="34">
        <v>49</v>
      </c>
      <c r="H43" s="34">
        <f t="shared" si="8"/>
        <v>196</v>
      </c>
      <c r="I43" s="31"/>
      <c r="J43" s="33">
        <f t="shared" si="9"/>
        <v>0</v>
      </c>
    </row>
    <row r="44" spans="1:10" ht="82.8" x14ac:dyDescent="0.25">
      <c r="A44" s="3" t="s">
        <v>80</v>
      </c>
      <c r="B44" s="3"/>
      <c r="C44" s="3"/>
      <c r="D44" s="48" t="s">
        <v>197</v>
      </c>
      <c r="E44" s="3" t="s">
        <v>7</v>
      </c>
      <c r="F44" s="33">
        <v>5</v>
      </c>
      <c r="G44" s="34">
        <v>49</v>
      </c>
      <c r="H44" s="34">
        <f t="shared" si="8"/>
        <v>245</v>
      </c>
      <c r="I44" s="31"/>
      <c r="J44" s="33">
        <f t="shared" si="9"/>
        <v>0</v>
      </c>
    </row>
    <row r="45" spans="1:10" ht="73.5" customHeight="1" x14ac:dyDescent="0.25">
      <c r="A45" s="3" t="s">
        <v>81</v>
      </c>
      <c r="B45" s="3"/>
      <c r="C45" s="3"/>
      <c r="D45" s="48" t="s">
        <v>198</v>
      </c>
      <c r="E45" s="3" t="s">
        <v>7</v>
      </c>
      <c r="F45" s="33">
        <v>5</v>
      </c>
      <c r="G45" s="34">
        <v>49</v>
      </c>
      <c r="H45" s="34">
        <f t="shared" si="8"/>
        <v>245</v>
      </c>
      <c r="I45" s="31"/>
      <c r="J45" s="33">
        <f t="shared" si="9"/>
        <v>0</v>
      </c>
    </row>
    <row r="46" spans="1:10" ht="55.2" x14ac:dyDescent="0.25">
      <c r="A46" s="3" t="s">
        <v>82</v>
      </c>
      <c r="B46" s="3"/>
      <c r="C46" s="3"/>
      <c r="D46" s="48" t="s">
        <v>152</v>
      </c>
      <c r="E46" s="3" t="s">
        <v>7</v>
      </c>
      <c r="F46" s="33">
        <v>139</v>
      </c>
      <c r="G46" s="34">
        <v>25</v>
      </c>
      <c r="H46" s="34">
        <f t="shared" si="8"/>
        <v>3475</v>
      </c>
      <c r="I46" s="31"/>
      <c r="J46" s="33">
        <f t="shared" si="9"/>
        <v>0</v>
      </c>
    </row>
    <row r="47" spans="1:10" ht="55.2" x14ac:dyDescent="0.25">
      <c r="A47" s="3" t="s">
        <v>226</v>
      </c>
      <c r="B47" s="3"/>
      <c r="C47" s="3"/>
      <c r="D47" s="48" t="s">
        <v>227</v>
      </c>
      <c r="E47" s="3" t="s">
        <v>7</v>
      </c>
      <c r="F47" s="33">
        <v>30</v>
      </c>
      <c r="G47" s="34">
        <v>50</v>
      </c>
      <c r="H47" s="34">
        <f t="shared" si="8"/>
        <v>1500</v>
      </c>
      <c r="I47" s="31"/>
      <c r="J47" s="33">
        <f t="shared" si="9"/>
        <v>0</v>
      </c>
    </row>
    <row r="48" spans="1:10" ht="64.5" customHeight="1" x14ac:dyDescent="0.25">
      <c r="A48" s="3" t="s">
        <v>83</v>
      </c>
      <c r="B48" s="3"/>
      <c r="C48" s="3"/>
      <c r="D48" s="48" t="s">
        <v>222</v>
      </c>
      <c r="E48" s="3" t="s">
        <v>7</v>
      </c>
      <c r="F48" s="33">
        <v>1</v>
      </c>
      <c r="G48" s="34">
        <v>50</v>
      </c>
      <c r="H48" s="34">
        <f t="shared" si="8"/>
        <v>50</v>
      </c>
      <c r="I48" s="31"/>
      <c r="J48" s="33">
        <f t="shared" si="9"/>
        <v>0</v>
      </c>
    </row>
    <row r="49" spans="1:10" ht="55.2" x14ac:dyDescent="0.25">
      <c r="A49" s="3" t="s">
        <v>84</v>
      </c>
      <c r="B49" s="3"/>
      <c r="C49" s="3"/>
      <c r="D49" s="48" t="s">
        <v>199</v>
      </c>
      <c r="E49" s="3" t="s">
        <v>7</v>
      </c>
      <c r="F49" s="33">
        <v>129</v>
      </c>
      <c r="G49" s="34">
        <v>50</v>
      </c>
      <c r="H49" s="34">
        <f t="shared" si="8"/>
        <v>6450</v>
      </c>
      <c r="I49" s="31"/>
      <c r="J49" s="33">
        <f t="shared" si="9"/>
        <v>0</v>
      </c>
    </row>
    <row r="50" spans="1:10" ht="22.5" customHeight="1" x14ac:dyDescent="0.25">
      <c r="A50" s="5"/>
      <c r="B50" s="5"/>
      <c r="C50" s="5"/>
      <c r="D50" s="49" t="s">
        <v>74</v>
      </c>
      <c r="E50" s="5"/>
      <c r="F50" s="44"/>
      <c r="G50" s="45"/>
      <c r="H50" s="36">
        <f>SUM(H38:H49)</f>
        <v>15585.25</v>
      </c>
      <c r="I50" s="37"/>
      <c r="J50" s="35">
        <f>SUM(J38:J49)</f>
        <v>0</v>
      </c>
    </row>
    <row r="51" spans="1:10" ht="21" customHeight="1" x14ac:dyDescent="0.25">
      <c r="I51" s="41"/>
    </row>
    <row r="52" spans="1:10" ht="30" customHeight="1" x14ac:dyDescent="0.25">
      <c r="A52" s="1"/>
      <c r="B52" s="18"/>
      <c r="C52" s="18"/>
      <c r="D52" s="18" t="s">
        <v>89</v>
      </c>
      <c r="E52" s="18"/>
      <c r="F52" s="19"/>
      <c r="G52" s="20"/>
      <c r="H52" s="20"/>
      <c r="I52" s="42"/>
      <c r="J52" s="21"/>
    </row>
    <row r="53" spans="1:10" ht="75.75" customHeight="1" x14ac:dyDescent="0.25">
      <c r="A53" s="3" t="s">
        <v>85</v>
      </c>
      <c r="B53" s="3"/>
      <c r="C53" s="3"/>
      <c r="D53" s="32" t="s">
        <v>200</v>
      </c>
      <c r="E53" s="3" t="s">
        <v>91</v>
      </c>
      <c r="F53" s="33">
        <v>18</v>
      </c>
      <c r="G53" s="34">
        <v>256.5</v>
      </c>
      <c r="H53" s="34">
        <f t="shared" ref="H53:H56" si="10">G53*F53</f>
        <v>4617</v>
      </c>
      <c r="I53" s="31"/>
      <c r="J53" s="33">
        <f>I53*F53</f>
        <v>0</v>
      </c>
    </row>
    <row r="54" spans="1:10" ht="73.5" customHeight="1" x14ac:dyDescent="0.25">
      <c r="A54" s="3" t="s">
        <v>86</v>
      </c>
      <c r="B54" s="3"/>
      <c r="C54" s="3"/>
      <c r="D54" s="48" t="s">
        <v>201</v>
      </c>
      <c r="E54" s="3" t="s">
        <v>7</v>
      </c>
      <c r="F54" s="33">
        <v>9</v>
      </c>
      <c r="G54" s="34">
        <v>2050</v>
      </c>
      <c r="H54" s="34">
        <f t="shared" si="10"/>
        <v>18450</v>
      </c>
      <c r="I54" s="31"/>
      <c r="J54" s="33">
        <f t="shared" ref="J54:J56" si="11">I54*F54</f>
        <v>0</v>
      </c>
    </row>
    <row r="55" spans="1:10" ht="110.4" x14ac:dyDescent="0.25">
      <c r="A55" s="3" t="s">
        <v>87</v>
      </c>
      <c r="B55" s="3"/>
      <c r="C55" s="3"/>
      <c r="D55" s="48" t="s">
        <v>202</v>
      </c>
      <c r="E55" s="3" t="s">
        <v>7</v>
      </c>
      <c r="F55" s="33">
        <v>1</v>
      </c>
      <c r="G55" s="34">
        <v>2393</v>
      </c>
      <c r="H55" s="34">
        <f t="shared" si="10"/>
        <v>2393</v>
      </c>
      <c r="I55" s="31"/>
      <c r="J55" s="33">
        <f t="shared" si="11"/>
        <v>0</v>
      </c>
    </row>
    <row r="56" spans="1:10" ht="55.2" x14ac:dyDescent="0.25">
      <c r="A56" s="3" t="s">
        <v>88</v>
      </c>
      <c r="B56" s="3"/>
      <c r="C56" s="3"/>
      <c r="D56" s="32" t="s">
        <v>203</v>
      </c>
      <c r="E56" s="3" t="s">
        <v>7</v>
      </c>
      <c r="F56" s="33">
        <v>3</v>
      </c>
      <c r="G56" s="34">
        <v>214</v>
      </c>
      <c r="H56" s="34">
        <f t="shared" si="10"/>
        <v>642</v>
      </c>
      <c r="I56" s="31"/>
      <c r="J56" s="33">
        <f t="shared" si="11"/>
        <v>0</v>
      </c>
    </row>
    <row r="57" spans="1:10" ht="19.5" customHeight="1" x14ac:dyDescent="0.25">
      <c r="A57" s="5"/>
      <c r="B57" s="5"/>
      <c r="C57" s="5"/>
      <c r="D57" s="49" t="s">
        <v>90</v>
      </c>
      <c r="E57" s="5"/>
      <c r="F57" s="44"/>
      <c r="G57" s="45"/>
      <c r="H57" s="36">
        <f>SUM(H53:H56)</f>
        <v>26102</v>
      </c>
      <c r="I57" s="37"/>
      <c r="J57" s="35">
        <f>SUM(J53:J56)</f>
        <v>0</v>
      </c>
    </row>
    <row r="58" spans="1:10" x14ac:dyDescent="0.25">
      <c r="I58" s="41"/>
    </row>
    <row r="59" spans="1:10" ht="22.5" customHeight="1" x14ac:dyDescent="0.25">
      <c r="A59" s="1"/>
      <c r="B59" s="18"/>
      <c r="C59" s="18"/>
      <c r="D59" s="18" t="s">
        <v>92</v>
      </c>
      <c r="E59" s="18"/>
      <c r="F59" s="19"/>
      <c r="G59" s="20"/>
      <c r="H59" s="20"/>
      <c r="I59" s="42"/>
      <c r="J59" s="21"/>
    </row>
    <row r="60" spans="1:10" ht="69" x14ac:dyDescent="0.25">
      <c r="A60" s="3" t="s">
        <v>94</v>
      </c>
      <c r="B60" s="3"/>
      <c r="C60" s="3"/>
      <c r="D60" s="32" t="s">
        <v>153</v>
      </c>
      <c r="E60" s="3" t="s">
        <v>6</v>
      </c>
      <c r="F60" s="33">
        <v>20</v>
      </c>
      <c r="G60" s="34">
        <v>500</v>
      </c>
      <c r="H60" s="34">
        <f t="shared" ref="H60:H62" si="12">G60*F60</f>
        <v>10000</v>
      </c>
      <c r="I60" s="31"/>
      <c r="J60" s="33">
        <f>I60*F60</f>
        <v>0</v>
      </c>
    </row>
    <row r="61" spans="1:10" ht="147" customHeight="1" x14ac:dyDescent="0.25">
      <c r="A61" s="3" t="s">
        <v>95</v>
      </c>
      <c r="B61" s="3"/>
      <c r="C61" s="3"/>
      <c r="D61" s="48" t="s">
        <v>204</v>
      </c>
      <c r="E61" s="3" t="s">
        <v>6</v>
      </c>
      <c r="F61" s="33">
        <v>18.3</v>
      </c>
      <c r="G61" s="34">
        <v>200</v>
      </c>
      <c r="H61" s="34">
        <f t="shared" si="12"/>
        <v>3660</v>
      </c>
      <c r="I61" s="31"/>
      <c r="J61" s="33">
        <f t="shared" ref="J61:J62" si="13">I61*F61</f>
        <v>0</v>
      </c>
    </row>
    <row r="62" spans="1:10" ht="41.4" x14ac:dyDescent="0.25">
      <c r="A62" s="3" t="s">
        <v>87</v>
      </c>
      <c r="B62" s="3"/>
      <c r="C62" s="3"/>
      <c r="D62" s="48" t="s">
        <v>154</v>
      </c>
      <c r="E62" s="3" t="s">
        <v>7</v>
      </c>
      <c r="F62" s="33">
        <v>2</v>
      </c>
      <c r="G62" s="34">
        <v>400</v>
      </c>
      <c r="H62" s="34">
        <f t="shared" si="12"/>
        <v>800</v>
      </c>
      <c r="I62" s="31"/>
      <c r="J62" s="33">
        <f t="shared" si="13"/>
        <v>0</v>
      </c>
    </row>
    <row r="63" spans="1:10" ht="24.75" customHeight="1" x14ac:dyDescent="0.25">
      <c r="A63" s="5"/>
      <c r="B63" s="5"/>
      <c r="C63" s="5"/>
      <c r="D63" s="49" t="s">
        <v>93</v>
      </c>
      <c r="E63" s="5"/>
      <c r="F63" s="44"/>
      <c r="G63" s="45"/>
      <c r="H63" s="36">
        <f>SUM(H60:H62)</f>
        <v>14460</v>
      </c>
      <c r="I63" s="37"/>
      <c r="J63" s="35">
        <f>SUM(J60:J62)</f>
        <v>0</v>
      </c>
    </row>
    <row r="64" spans="1:10" x14ac:dyDescent="0.25">
      <c r="I64" s="41"/>
    </row>
    <row r="65" spans="1:10" ht="20.25" customHeight="1" x14ac:dyDescent="0.25">
      <c r="A65" s="1"/>
      <c r="B65" s="18"/>
      <c r="C65" s="18"/>
      <c r="D65" s="18" t="s">
        <v>96</v>
      </c>
      <c r="E65" s="18"/>
      <c r="F65" s="19"/>
      <c r="G65" s="20"/>
      <c r="H65" s="20"/>
      <c r="I65" s="42"/>
      <c r="J65" s="21"/>
    </row>
    <row r="66" spans="1:10" ht="110.4" x14ac:dyDescent="0.25">
      <c r="A66" s="3" t="s">
        <v>98</v>
      </c>
      <c r="B66" s="3"/>
      <c r="C66" s="3"/>
      <c r="D66" s="32" t="s">
        <v>205</v>
      </c>
      <c r="E66" s="3" t="s">
        <v>7</v>
      </c>
      <c r="F66" s="33">
        <v>1</v>
      </c>
      <c r="G66" s="34">
        <v>595</v>
      </c>
      <c r="H66" s="34">
        <f t="shared" ref="H66:H67" si="14">G66*F66</f>
        <v>595</v>
      </c>
      <c r="I66" s="31"/>
      <c r="J66" s="33">
        <f t="shared" ref="J66" si="15">I66*F66</f>
        <v>0</v>
      </c>
    </row>
    <row r="67" spans="1:10" ht="82.8" x14ac:dyDescent="0.25">
      <c r="A67" s="3" t="s">
        <v>99</v>
      </c>
      <c r="B67" s="3"/>
      <c r="C67" s="3"/>
      <c r="D67" s="32" t="s">
        <v>206</v>
      </c>
      <c r="E67" s="3" t="s">
        <v>7</v>
      </c>
      <c r="F67" s="33">
        <v>5</v>
      </c>
      <c r="G67" s="34">
        <v>200</v>
      </c>
      <c r="H67" s="34">
        <f t="shared" si="14"/>
        <v>1000</v>
      </c>
      <c r="I67" s="31"/>
      <c r="J67" s="33">
        <f>I67*F67</f>
        <v>0</v>
      </c>
    </row>
    <row r="68" spans="1:10" ht="23.25" customHeight="1" x14ac:dyDescent="0.25">
      <c r="A68" s="5"/>
      <c r="B68" s="5"/>
      <c r="C68" s="5"/>
      <c r="D68" s="4" t="s">
        <v>97</v>
      </c>
      <c r="E68" s="5"/>
      <c r="F68" s="44"/>
      <c r="G68" s="45"/>
      <c r="H68" s="36">
        <f>SUM(H66:H67)</f>
        <v>1595</v>
      </c>
      <c r="I68" s="37"/>
      <c r="J68" s="35">
        <f>SUM(J66:J67)</f>
        <v>0</v>
      </c>
    </row>
    <row r="69" spans="1:10" ht="21" customHeight="1" x14ac:dyDescent="0.25">
      <c r="A69" s="8"/>
      <c r="B69" s="8"/>
      <c r="C69" s="8"/>
      <c r="D69" s="50"/>
      <c r="E69" s="8"/>
      <c r="F69" s="51"/>
      <c r="G69" s="52"/>
      <c r="H69" s="53"/>
      <c r="I69" s="54"/>
      <c r="J69" s="55"/>
    </row>
    <row r="70" spans="1:10" ht="23.25" customHeight="1" x14ac:dyDescent="0.25">
      <c r="A70" s="1"/>
      <c r="B70" s="18"/>
      <c r="C70" s="18"/>
      <c r="D70" s="18" t="s">
        <v>100</v>
      </c>
      <c r="E70" s="18"/>
      <c r="F70" s="19"/>
      <c r="G70" s="20"/>
      <c r="H70" s="20"/>
      <c r="I70" s="42"/>
      <c r="J70" s="21"/>
    </row>
    <row r="71" spans="1:10" ht="116.25" customHeight="1" x14ac:dyDescent="0.25">
      <c r="A71" s="3" t="s">
        <v>102</v>
      </c>
      <c r="B71" s="3"/>
      <c r="C71" s="3"/>
      <c r="D71" s="32" t="s">
        <v>207</v>
      </c>
      <c r="E71" s="3" t="s">
        <v>7</v>
      </c>
      <c r="F71" s="33">
        <v>4</v>
      </c>
      <c r="G71" s="34">
        <v>200</v>
      </c>
      <c r="H71" s="34">
        <f>G71*F71</f>
        <v>800</v>
      </c>
      <c r="I71" s="31"/>
      <c r="J71" s="33">
        <f>I71*F71</f>
        <v>0</v>
      </c>
    </row>
    <row r="72" spans="1:10" ht="27.6" x14ac:dyDescent="0.25">
      <c r="A72" s="3" t="s">
        <v>117</v>
      </c>
      <c r="B72" s="3"/>
      <c r="C72" s="3"/>
      <c r="D72" s="32" t="s">
        <v>155</v>
      </c>
      <c r="E72" s="3" t="s">
        <v>8</v>
      </c>
      <c r="F72" s="33">
        <v>2</v>
      </c>
      <c r="G72" s="34">
        <v>50</v>
      </c>
      <c r="H72" s="34">
        <f>G72*F72</f>
        <v>100</v>
      </c>
      <c r="I72" s="31"/>
      <c r="J72" s="33">
        <f t="shared" ref="J72:J86" si="16">I72*F72</f>
        <v>0</v>
      </c>
    </row>
    <row r="73" spans="1:10" ht="129.75" customHeight="1" x14ac:dyDescent="0.25">
      <c r="A73" s="3" t="s">
        <v>103</v>
      </c>
      <c r="B73" s="3"/>
      <c r="C73" s="3"/>
      <c r="D73" s="32" t="s">
        <v>208</v>
      </c>
      <c r="E73" s="3" t="s">
        <v>8</v>
      </c>
      <c r="F73" s="33">
        <v>1</v>
      </c>
      <c r="G73" s="34">
        <v>485</v>
      </c>
      <c r="H73" s="34">
        <f t="shared" ref="H73:H86" si="17">G73*F73</f>
        <v>485</v>
      </c>
      <c r="I73" s="31"/>
      <c r="J73" s="33">
        <f t="shared" si="16"/>
        <v>0</v>
      </c>
    </row>
    <row r="74" spans="1:10" ht="159" customHeight="1" x14ac:dyDescent="0.25">
      <c r="A74" s="3" t="s">
        <v>104</v>
      </c>
      <c r="B74" s="3"/>
      <c r="C74" s="3"/>
      <c r="D74" s="28" t="s">
        <v>209</v>
      </c>
      <c r="E74" s="3" t="s">
        <v>8</v>
      </c>
      <c r="F74" s="33">
        <v>2</v>
      </c>
      <c r="G74" s="34">
        <v>570</v>
      </c>
      <c r="H74" s="34">
        <f t="shared" si="17"/>
        <v>1140</v>
      </c>
      <c r="I74" s="31"/>
      <c r="J74" s="33">
        <f t="shared" si="16"/>
        <v>0</v>
      </c>
    </row>
    <row r="75" spans="1:10" ht="96.6" x14ac:dyDescent="0.25">
      <c r="A75" s="3" t="s">
        <v>105</v>
      </c>
      <c r="B75" s="3"/>
      <c r="C75" s="3"/>
      <c r="D75" s="32" t="s">
        <v>210</v>
      </c>
      <c r="E75" s="3" t="s">
        <v>7</v>
      </c>
      <c r="F75" s="33">
        <v>4</v>
      </c>
      <c r="G75" s="34">
        <v>342</v>
      </c>
      <c r="H75" s="34">
        <f t="shared" si="17"/>
        <v>1368</v>
      </c>
      <c r="I75" s="31"/>
      <c r="J75" s="33">
        <f t="shared" si="16"/>
        <v>0</v>
      </c>
    </row>
    <row r="76" spans="1:10" ht="105.75" customHeight="1" x14ac:dyDescent="0.25">
      <c r="A76" s="3" t="s">
        <v>106</v>
      </c>
      <c r="B76" s="3"/>
      <c r="C76" s="3"/>
      <c r="D76" s="32" t="s">
        <v>167</v>
      </c>
      <c r="E76" s="3" t="s">
        <v>7</v>
      </c>
      <c r="F76" s="33">
        <v>2</v>
      </c>
      <c r="G76" s="34">
        <v>385</v>
      </c>
      <c r="H76" s="34">
        <f t="shared" si="17"/>
        <v>770</v>
      </c>
      <c r="I76" s="31"/>
      <c r="J76" s="33">
        <f t="shared" si="16"/>
        <v>0</v>
      </c>
    </row>
    <row r="77" spans="1:10" ht="110.4" x14ac:dyDescent="0.25">
      <c r="A77" s="3" t="s">
        <v>107</v>
      </c>
      <c r="B77" s="3"/>
      <c r="C77" s="3"/>
      <c r="D77" s="32" t="s">
        <v>211</v>
      </c>
      <c r="E77" s="3" t="s">
        <v>8</v>
      </c>
      <c r="F77" s="33">
        <v>2</v>
      </c>
      <c r="G77" s="34">
        <v>1090</v>
      </c>
      <c r="H77" s="34">
        <f t="shared" si="17"/>
        <v>2180</v>
      </c>
      <c r="I77" s="31"/>
      <c r="J77" s="33">
        <f t="shared" si="16"/>
        <v>0</v>
      </c>
    </row>
    <row r="78" spans="1:10" ht="110.4" x14ac:dyDescent="0.25">
      <c r="A78" s="3" t="s">
        <v>108</v>
      </c>
      <c r="B78" s="3"/>
      <c r="C78" s="3"/>
      <c r="D78" s="32" t="s">
        <v>212</v>
      </c>
      <c r="E78" s="3" t="s">
        <v>8</v>
      </c>
      <c r="F78" s="33">
        <v>1</v>
      </c>
      <c r="G78" s="34">
        <v>1220</v>
      </c>
      <c r="H78" s="34">
        <f t="shared" si="17"/>
        <v>1220</v>
      </c>
      <c r="I78" s="31"/>
      <c r="J78" s="33">
        <f t="shared" si="16"/>
        <v>0</v>
      </c>
    </row>
    <row r="79" spans="1:10" ht="110.4" x14ac:dyDescent="0.25">
      <c r="A79" s="3" t="s">
        <v>109</v>
      </c>
      <c r="B79" s="3"/>
      <c r="C79" s="3"/>
      <c r="D79" s="32" t="s">
        <v>213</v>
      </c>
      <c r="E79" s="3" t="s">
        <v>8</v>
      </c>
      <c r="F79" s="33">
        <v>1</v>
      </c>
      <c r="G79" s="34">
        <v>6400</v>
      </c>
      <c r="H79" s="34">
        <f t="shared" si="17"/>
        <v>6400</v>
      </c>
      <c r="I79" s="31"/>
      <c r="J79" s="33">
        <f t="shared" si="16"/>
        <v>0</v>
      </c>
    </row>
    <row r="80" spans="1:10" ht="82.8" x14ac:dyDescent="0.25">
      <c r="A80" s="3" t="s">
        <v>110</v>
      </c>
      <c r="B80" s="3"/>
      <c r="C80" s="3"/>
      <c r="D80" s="32" t="s">
        <v>214</v>
      </c>
      <c r="E80" s="3" t="s">
        <v>8</v>
      </c>
      <c r="F80" s="33">
        <v>2</v>
      </c>
      <c r="G80" s="34">
        <v>5940</v>
      </c>
      <c r="H80" s="34">
        <f t="shared" si="17"/>
        <v>11880</v>
      </c>
      <c r="I80" s="31"/>
      <c r="J80" s="33">
        <f t="shared" si="16"/>
        <v>0</v>
      </c>
    </row>
    <row r="81" spans="1:10" ht="41.4" x14ac:dyDescent="0.25">
      <c r="A81" s="3" t="s">
        <v>111</v>
      </c>
      <c r="B81" s="3"/>
      <c r="C81" s="3"/>
      <c r="D81" s="32" t="s">
        <v>145</v>
      </c>
      <c r="E81" s="3" t="s">
        <v>8</v>
      </c>
      <c r="F81" s="33">
        <v>1</v>
      </c>
      <c r="G81" s="34">
        <v>3500</v>
      </c>
      <c r="H81" s="34">
        <f t="shared" si="17"/>
        <v>3500</v>
      </c>
      <c r="I81" s="31"/>
      <c r="J81" s="33">
        <f t="shared" si="16"/>
        <v>0</v>
      </c>
    </row>
    <row r="82" spans="1:10" ht="69" x14ac:dyDescent="0.25">
      <c r="A82" s="3" t="s">
        <v>112</v>
      </c>
      <c r="B82" s="3"/>
      <c r="C82" s="3"/>
      <c r="D82" s="32" t="s">
        <v>143</v>
      </c>
      <c r="E82" s="3" t="s">
        <v>8</v>
      </c>
      <c r="F82" s="33">
        <v>8</v>
      </c>
      <c r="G82" s="34">
        <v>85</v>
      </c>
      <c r="H82" s="34">
        <f t="shared" si="17"/>
        <v>680</v>
      </c>
      <c r="I82" s="31"/>
      <c r="J82" s="33">
        <f t="shared" si="16"/>
        <v>0</v>
      </c>
    </row>
    <row r="83" spans="1:10" ht="82.8" x14ac:dyDescent="0.25">
      <c r="A83" s="3" t="s">
        <v>113</v>
      </c>
      <c r="B83" s="3"/>
      <c r="C83" s="3"/>
      <c r="D83" s="32" t="s">
        <v>215</v>
      </c>
      <c r="E83" s="3" t="s">
        <v>7</v>
      </c>
      <c r="F83" s="33">
        <v>9</v>
      </c>
      <c r="G83" s="34">
        <v>170</v>
      </c>
      <c r="H83" s="34">
        <f t="shared" si="17"/>
        <v>1530</v>
      </c>
      <c r="I83" s="31"/>
      <c r="J83" s="33">
        <f t="shared" si="16"/>
        <v>0</v>
      </c>
    </row>
    <row r="84" spans="1:10" ht="55.2" x14ac:dyDescent="0.25">
      <c r="A84" s="3" t="s">
        <v>114</v>
      </c>
      <c r="B84" s="3"/>
      <c r="C84" s="3"/>
      <c r="D84" s="32" t="s">
        <v>172</v>
      </c>
      <c r="E84" s="3" t="s">
        <v>7</v>
      </c>
      <c r="F84" s="33">
        <v>7</v>
      </c>
      <c r="G84" s="34">
        <v>70</v>
      </c>
      <c r="H84" s="34">
        <f t="shared" si="17"/>
        <v>490</v>
      </c>
      <c r="I84" s="31"/>
      <c r="J84" s="33">
        <f t="shared" si="16"/>
        <v>0</v>
      </c>
    </row>
    <row r="85" spans="1:10" ht="82.8" x14ac:dyDescent="0.25">
      <c r="A85" s="3" t="s">
        <v>115</v>
      </c>
      <c r="B85" s="3"/>
      <c r="C85" s="3"/>
      <c r="D85" s="32" t="s">
        <v>144</v>
      </c>
      <c r="E85" s="3" t="s">
        <v>7</v>
      </c>
      <c r="F85" s="33">
        <v>1</v>
      </c>
      <c r="G85" s="34">
        <v>100</v>
      </c>
      <c r="H85" s="34">
        <f t="shared" si="17"/>
        <v>100</v>
      </c>
      <c r="I85" s="31"/>
      <c r="J85" s="33">
        <f t="shared" si="16"/>
        <v>0</v>
      </c>
    </row>
    <row r="86" spans="1:10" ht="41.4" x14ac:dyDescent="0.25">
      <c r="A86" s="3" t="s">
        <v>116</v>
      </c>
      <c r="B86" s="3"/>
      <c r="C86" s="3"/>
      <c r="D86" s="32" t="s">
        <v>156</v>
      </c>
      <c r="E86" s="3" t="s">
        <v>7</v>
      </c>
      <c r="F86" s="33">
        <v>1</v>
      </c>
      <c r="G86" s="34">
        <v>513</v>
      </c>
      <c r="H86" s="34">
        <f t="shared" si="17"/>
        <v>513</v>
      </c>
      <c r="I86" s="31"/>
      <c r="J86" s="33">
        <f t="shared" si="16"/>
        <v>0</v>
      </c>
    </row>
    <row r="87" spans="1:10" ht="21.75" customHeight="1" x14ac:dyDescent="0.25">
      <c r="A87" s="5"/>
      <c r="B87" s="5"/>
      <c r="C87" s="5"/>
      <c r="D87" s="4" t="s">
        <v>101</v>
      </c>
      <c r="E87" s="5"/>
      <c r="F87" s="44"/>
      <c r="G87" s="45"/>
      <c r="H87" s="36">
        <f>SUM(H71:H86)</f>
        <v>33156</v>
      </c>
      <c r="I87" s="37"/>
      <c r="J87" s="35">
        <f>SUM(J71:J86)</f>
        <v>0</v>
      </c>
    </row>
    <row r="88" spans="1:10" ht="27" customHeight="1" x14ac:dyDescent="0.25">
      <c r="A88" s="8"/>
      <c r="B88" s="8"/>
      <c r="C88" s="8"/>
      <c r="D88" s="50"/>
      <c r="E88" s="8"/>
      <c r="F88" s="51"/>
      <c r="G88" s="52"/>
      <c r="H88" s="53"/>
      <c r="I88" s="54"/>
      <c r="J88" s="55"/>
    </row>
    <row r="89" spans="1:10" ht="27.75" customHeight="1" x14ac:dyDescent="0.25">
      <c r="A89" s="1"/>
      <c r="B89" s="18"/>
      <c r="C89" s="18"/>
      <c r="D89" s="18" t="s">
        <v>119</v>
      </c>
      <c r="E89" s="18"/>
      <c r="F89" s="19"/>
      <c r="G89" s="20"/>
      <c r="H89" s="20"/>
      <c r="I89" s="42"/>
      <c r="J89" s="21"/>
    </row>
    <row r="90" spans="1:10" ht="82.8" x14ac:dyDescent="0.25">
      <c r="A90" s="3" t="s">
        <v>118</v>
      </c>
      <c r="B90" s="3"/>
      <c r="C90" s="3"/>
      <c r="D90" s="32" t="s">
        <v>157</v>
      </c>
      <c r="E90" s="3" t="s">
        <v>8</v>
      </c>
      <c r="F90" s="33">
        <v>4</v>
      </c>
      <c r="G90" s="34">
        <v>13700</v>
      </c>
      <c r="H90" s="34">
        <f>G90*F90</f>
        <v>54800</v>
      </c>
      <c r="I90" s="31"/>
      <c r="J90" s="33">
        <f>I90*F90</f>
        <v>0</v>
      </c>
    </row>
    <row r="91" spans="1:10" ht="69" x14ac:dyDescent="0.25">
      <c r="A91" s="3" t="s">
        <v>120</v>
      </c>
      <c r="B91" s="3"/>
      <c r="C91" s="3"/>
      <c r="D91" s="32" t="s">
        <v>147</v>
      </c>
      <c r="E91" s="3" t="s">
        <v>7</v>
      </c>
      <c r="F91" s="33">
        <v>3</v>
      </c>
      <c r="G91" s="34">
        <v>240</v>
      </c>
      <c r="H91" s="34">
        <f>G91*F91</f>
        <v>720</v>
      </c>
      <c r="I91" s="31"/>
      <c r="J91" s="33">
        <f t="shared" ref="J91:J95" si="18">I91*F91</f>
        <v>0</v>
      </c>
    </row>
    <row r="92" spans="1:10" ht="82.8" x14ac:dyDescent="0.25">
      <c r="A92" s="3" t="s">
        <v>121</v>
      </c>
      <c r="B92" s="3"/>
      <c r="C92" s="3"/>
      <c r="D92" s="28" t="s">
        <v>216</v>
      </c>
      <c r="E92" s="3" t="s">
        <v>7</v>
      </c>
      <c r="F92" s="33">
        <v>2</v>
      </c>
      <c r="G92" s="34">
        <v>1150</v>
      </c>
      <c r="H92" s="34">
        <f t="shared" ref="H92:H95" si="19">G92*F92</f>
        <v>2300</v>
      </c>
      <c r="I92" s="31"/>
      <c r="J92" s="33">
        <f t="shared" si="18"/>
        <v>0</v>
      </c>
    </row>
    <row r="93" spans="1:10" ht="82.8" x14ac:dyDescent="0.25">
      <c r="A93" s="3" t="s">
        <v>122</v>
      </c>
      <c r="B93" s="3"/>
      <c r="C93" s="3"/>
      <c r="D93" s="32" t="s">
        <v>217</v>
      </c>
      <c r="E93" s="3" t="s">
        <v>7</v>
      </c>
      <c r="F93" s="33">
        <v>1</v>
      </c>
      <c r="G93" s="34">
        <v>5100</v>
      </c>
      <c r="H93" s="34">
        <f t="shared" si="19"/>
        <v>5100</v>
      </c>
      <c r="I93" s="31"/>
      <c r="J93" s="33">
        <f t="shared" si="18"/>
        <v>0</v>
      </c>
    </row>
    <row r="94" spans="1:10" ht="55.2" x14ac:dyDescent="0.25">
      <c r="A94" s="3" t="s">
        <v>123</v>
      </c>
      <c r="B94" s="3"/>
      <c r="C94" s="3"/>
      <c r="D94" s="32" t="s">
        <v>218</v>
      </c>
      <c r="E94" s="3" t="s">
        <v>7</v>
      </c>
      <c r="F94" s="33">
        <v>7</v>
      </c>
      <c r="G94" s="34">
        <v>342</v>
      </c>
      <c r="H94" s="34">
        <f t="shared" si="19"/>
        <v>2394</v>
      </c>
      <c r="I94" s="31"/>
      <c r="J94" s="33">
        <f t="shared" si="18"/>
        <v>0</v>
      </c>
    </row>
    <row r="95" spans="1:10" ht="55.2" x14ac:dyDescent="0.25">
      <c r="A95" s="3" t="s">
        <v>124</v>
      </c>
      <c r="B95" s="3"/>
      <c r="C95" s="3"/>
      <c r="D95" s="32" t="s">
        <v>219</v>
      </c>
      <c r="E95" s="3" t="s">
        <v>8</v>
      </c>
      <c r="F95" s="33">
        <v>2</v>
      </c>
      <c r="G95" s="34">
        <v>685</v>
      </c>
      <c r="H95" s="34">
        <f t="shared" si="19"/>
        <v>1370</v>
      </c>
      <c r="I95" s="31"/>
      <c r="J95" s="33">
        <f t="shared" si="18"/>
        <v>0</v>
      </c>
    </row>
    <row r="96" spans="1:10" ht="24.75" customHeight="1" x14ac:dyDescent="0.25">
      <c r="A96" s="5"/>
      <c r="B96" s="5"/>
      <c r="C96" s="5"/>
      <c r="D96" s="4" t="s">
        <v>125</v>
      </c>
      <c r="E96" s="5"/>
      <c r="F96" s="44"/>
      <c r="G96" s="45"/>
      <c r="H96" s="36">
        <f>SUM(H90:H95)</f>
        <v>66684</v>
      </c>
      <c r="I96" s="37"/>
      <c r="J96" s="35">
        <f>SUM(J90:J95)</f>
        <v>0</v>
      </c>
    </row>
    <row r="97" spans="1:10" ht="14.4" thickBot="1" x14ac:dyDescent="0.3"/>
    <row r="98" spans="1:10" ht="48.75" customHeight="1" thickBot="1" x14ac:dyDescent="0.3">
      <c r="A98" s="82" t="s">
        <v>126</v>
      </c>
      <c r="B98" s="83"/>
      <c r="C98" s="83"/>
      <c r="D98" s="83"/>
      <c r="E98" s="83"/>
      <c r="F98" s="83"/>
      <c r="G98" s="60"/>
      <c r="H98" s="61">
        <f>$H$96+$H$87+$H$68+$H$63+$H$35+$H$27+$H$23+$H$17+$H$9+$H$57+$H$50</f>
        <v>763757.05</v>
      </c>
      <c r="I98" s="58"/>
      <c r="J98" s="62">
        <f>$J$96+$J$87+$J$68+$J$63+$J$57+$J$50+$J$35+$J$27+$J$23+$J$17+$J$9</f>
        <v>0</v>
      </c>
    </row>
  </sheetData>
  <sheetProtection algorithmName="SHA-512" hashValue="xz8PtONuwseVdx4RACaTGVvyc2XDwgl0xbTweMMxaEOV/QFniKgbv5vEfX7xjATJCysy1veVcExzl6J+oLYWaA==" saltValue="mJ7y3+Ofl306hmDS/psk4A==" spinCount="100000" sheet="1" selectLockedCells="1"/>
  <mergeCells count="1">
    <mergeCell ref="A98:F98"/>
  </mergeCells>
  <phoneticPr fontId="2" type="noConversion"/>
  <pageMargins left="0.23622047244094491" right="0.23622047244094491" top="0.74803149606299213" bottom="0.74803149606299213" header="0.31496062992125984" footer="0.31496062992125984"/>
  <pageSetup orientation="landscape" horizontalDpi="300" verticalDpi="300" r:id="rId1"/>
  <headerFooter>
    <oddHeader>&amp;C&amp;"-,מודגש"&amp;20כתב כמויות - הנגשה כללית בבית החולים הלל יפה - שלב 3&amp;R28/08/2020</oddHeader>
    <oddFooter>&amp;Cעמוד &amp;P מתוך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rightToLeft="1" tabSelected="1" view="pageLayout" topLeftCell="A7" zoomScaleNormal="100" workbookViewId="0">
      <selection activeCell="C24" sqref="C24"/>
    </sheetView>
  </sheetViews>
  <sheetFormatPr defaultRowHeight="13.8" x14ac:dyDescent="0.25"/>
  <cols>
    <col min="1" max="1" width="51.09765625" bestFit="1" customWidth="1"/>
    <col min="2" max="2" width="14.09765625" bestFit="1" customWidth="1"/>
    <col min="3" max="3" width="18.8984375" bestFit="1" customWidth="1"/>
  </cols>
  <sheetData>
    <row r="1" spans="1:3" ht="27.6" x14ac:dyDescent="0.25">
      <c r="A1" s="63" t="s">
        <v>127</v>
      </c>
      <c r="B1" s="64" t="s">
        <v>12</v>
      </c>
      <c r="C1" s="64" t="s">
        <v>13</v>
      </c>
    </row>
    <row r="2" spans="1:3" ht="14.25" x14ac:dyDescent="0.2">
      <c r="A2" s="65" t="str">
        <f>'כתב כמויות מנה א2'!$D$6</f>
        <v>סה"כ 02.01 התאמות מסעדי יד במעברים</v>
      </c>
      <c r="B2" s="66">
        <f>'כתב כמויות מנה א2'!$H$6</f>
        <v>283320</v>
      </c>
      <c r="C2" s="66">
        <f>'כתב כמויות מנה א2'!$J$6</f>
        <v>0</v>
      </c>
    </row>
    <row r="3" spans="1:3" ht="14.25" x14ac:dyDescent="0.2">
      <c r="A3" s="65" t="str">
        <f>'כתב כמויות מנה א2'!$D$10</f>
        <v>סה"כ 02.03 התקנת משטחי התראה למדרגות</v>
      </c>
      <c r="B3" s="66">
        <f>'כתב כמויות מנה א2'!$H$10</f>
        <v>10995.6</v>
      </c>
      <c r="C3" s="66">
        <f>'כתב כמויות מנה א2'!$J$10</f>
        <v>0</v>
      </c>
    </row>
    <row r="4" spans="1:3" ht="14.25" x14ac:dyDescent="0.2">
      <c r="A4" s="65" t="str">
        <f>'כתב כמויות מנה א2'!$D$14</f>
        <v>סה"כ 02.04 התקנת משטחי מאתר ללחצני מעלית</v>
      </c>
      <c r="B4" s="66">
        <f>'כתב כמויות מנה א2'!$H$14</f>
        <v>13020</v>
      </c>
      <c r="C4" s="66">
        <f>'כתב כמויות מנה א2'!$J$14</f>
        <v>0</v>
      </c>
    </row>
    <row r="5" spans="1:3" ht="14.25" x14ac:dyDescent="0.2">
      <c r="A5" s="65" t="str">
        <f>'כתב כמויות מנה א2'!$D$18</f>
        <v>סה"כ 02.09 התקנת מאחז "L" לשירותים ומקלחות</v>
      </c>
      <c r="B5" s="66">
        <f>'כתב כמויות מנה א2'!$H$18</f>
        <v>66690</v>
      </c>
      <c r="C5" s="66">
        <f>'כתב כמויות מנה א2'!J18</f>
        <v>0</v>
      </c>
    </row>
    <row r="6" spans="1:3" ht="14.25" x14ac:dyDescent="0.2">
      <c r="A6" s="65" t="str">
        <f>'כתב כמויות מנה א2'!$D$37</f>
        <v>סה"כ 02.10 התקנת  אביזרים לשירותים נגישים</v>
      </c>
      <c r="B6" s="66">
        <f>'כתב כמויות מנה א2'!$H$37</f>
        <v>57208</v>
      </c>
      <c r="C6" s="66">
        <f>'כתב כמויות מנה א2'!$J$37</f>
        <v>0</v>
      </c>
    </row>
    <row r="7" spans="1:3" ht="14.25" x14ac:dyDescent="0.2">
      <c r="A7" s="65" t="str">
        <f>'כתב כמויות מנה א2'!$D$43</f>
        <v>סה"כ  02.11 התקנת דלתות</v>
      </c>
      <c r="B7" s="66">
        <f>'כתב כמויות מנה א2'!$H$43</f>
        <v>5880</v>
      </c>
      <c r="C7" s="66">
        <f>'כתב כמויות מנה א2'!$J$43</f>
        <v>0</v>
      </c>
    </row>
    <row r="8" spans="1:3" ht="30.75" customHeight="1" x14ac:dyDescent="0.25">
      <c r="A8" s="63" t="s">
        <v>128</v>
      </c>
      <c r="B8" s="67">
        <f>SUM(B2:B7)</f>
        <v>437113.59999999998</v>
      </c>
      <c r="C8" s="67">
        <f>'כתב כמויות מנה א2'!$J$45</f>
        <v>0</v>
      </c>
    </row>
    <row r="9" spans="1:3" s="9" customFormat="1" ht="9" customHeight="1" x14ac:dyDescent="0.25">
      <c r="A9" s="68"/>
      <c r="B9" s="69"/>
      <c r="C9" s="69"/>
    </row>
    <row r="10" spans="1:3" ht="27.6" x14ac:dyDescent="0.25">
      <c r="A10" s="70" t="s">
        <v>129</v>
      </c>
      <c r="B10" s="71" t="s">
        <v>12</v>
      </c>
      <c r="C10" s="71" t="s">
        <v>13</v>
      </c>
    </row>
    <row r="11" spans="1:3" ht="14.25" x14ac:dyDescent="0.2">
      <c r="A11" s="65" t="str">
        <f>'כתב כמויות מנה א3'!$D$9</f>
        <v>סה"כ 03.01 התאמות מסעדי יד במעברים</v>
      </c>
      <c r="B11" s="66">
        <f>'כתב כמויות מנה א3'!$H$9</f>
        <v>302034</v>
      </c>
      <c r="C11" s="66">
        <f>'כתב כמויות מנה א3'!$J$9</f>
        <v>0</v>
      </c>
    </row>
    <row r="12" spans="1:3" ht="14.25" x14ac:dyDescent="0.2">
      <c r="A12" s="65" t="str">
        <f>'כתב כמויות מנה א3'!$D$17</f>
        <v>סה"כ 03.02 התאמות מסעדי יד במדרגות</v>
      </c>
      <c r="B12" s="66">
        <f>'כתב כמויות מנה א3'!$H$17</f>
        <v>229887</v>
      </c>
      <c r="C12" s="66">
        <f>'כתב כמויות מנה א3'!$J$17</f>
        <v>0</v>
      </c>
    </row>
    <row r="13" spans="1:3" ht="14.25" x14ac:dyDescent="0.2">
      <c r="A13" s="65" t="str">
        <f>'כתב כמויות מנה א3'!$D$23</f>
        <v>סה"כ 03.03 התקנת משטחי התראה למדרגות</v>
      </c>
      <c r="B13" s="66">
        <f>'כתב כמויות מנה א3'!$H$23</f>
        <v>22283.8</v>
      </c>
      <c r="C13" s="66">
        <f>'כתב כמויות מנה א3'!$J$23</f>
        <v>0</v>
      </c>
    </row>
    <row r="14" spans="1:3" ht="14.25" x14ac:dyDescent="0.2">
      <c r="A14" s="65" t="str">
        <f>'כתב כמויות מנה א3'!$D$27</f>
        <v>סה"כ 03.04 התקנת משטחי מאתר ללחצני מעלית</v>
      </c>
      <c r="B14" s="66">
        <f>'כתב כמויות מנה א3'!$H$27</f>
        <v>11340</v>
      </c>
      <c r="C14" s="66">
        <f>'כתב כמויות מנה א3'!$J$27</f>
        <v>0</v>
      </c>
    </row>
    <row r="15" spans="1:3" ht="14.25" x14ac:dyDescent="0.2">
      <c r="A15" s="65" t="str">
        <f>'כתב כמויות מנה א3'!$D$35</f>
        <v>סה"כ 03.05 התקנת פסי אזהרה במדרגות</v>
      </c>
      <c r="B15" s="66">
        <f>'כתב כמויות מנה א3'!$H$35</f>
        <v>40630</v>
      </c>
      <c r="C15" s="66">
        <f>'כתב כמויות מנה א3'!$J$27</f>
        <v>0</v>
      </c>
    </row>
    <row r="16" spans="1:3" ht="14.25" x14ac:dyDescent="0.2">
      <c r="A16" s="65" t="str">
        <f>'כתב כמויות מנה א3'!$D$50</f>
        <v>סה"כ 03.06 מדבקות</v>
      </c>
      <c r="B16" s="66">
        <f>'כתב כמויות מנה א3'!$H$50</f>
        <v>15585.25</v>
      </c>
      <c r="C16" s="66">
        <f>'כתב כמויות מנה א3'!$J$50</f>
        <v>0</v>
      </c>
    </row>
    <row r="17" spans="1:3" ht="14.25" x14ac:dyDescent="0.2">
      <c r="A17" s="65" t="str">
        <f>'כתב כמויות מנה א3'!$D$57</f>
        <v>סה"כ 03.07 הורדת/ שינוי גובה מערכות</v>
      </c>
      <c r="B17" s="66">
        <f>'כתב כמויות מנה א3'!$H$57</f>
        <v>26102</v>
      </c>
      <c r="C17" s="66">
        <f>'כתב כמויות מנה א3'!$J$57</f>
        <v>0</v>
      </c>
    </row>
    <row r="18" spans="1:3" ht="14.25" x14ac:dyDescent="0.2">
      <c r="A18" s="65" t="str">
        <f>'כתב כמויות מנה א3'!$D$63</f>
        <v>סה"כ 03.08 חסימת מכשולים בגובה</v>
      </c>
      <c r="B18" s="66">
        <f>'כתב כמויות מנה א3'!$H$63</f>
        <v>14460</v>
      </c>
      <c r="C18" s="66">
        <f>'כתב כמויות מנה א3'!$J$63</f>
        <v>0</v>
      </c>
    </row>
    <row r="19" spans="1:3" ht="14.25" x14ac:dyDescent="0.2">
      <c r="A19" s="65" t="str">
        <f>'כתב כמויות מנה א3'!$D$68</f>
        <v>סה"כ 03.09 התקנת מאחז "L" לשירותים ומקלחות</v>
      </c>
      <c r="B19" s="66">
        <f>'כתב כמויות מנה א3'!$H$68</f>
        <v>1595</v>
      </c>
      <c r="C19" s="66">
        <f>'כתב כמויות מנה א3'!$J$68</f>
        <v>0</v>
      </c>
    </row>
    <row r="20" spans="1:3" ht="14.25" x14ac:dyDescent="0.2">
      <c r="A20" s="65" t="str">
        <f>'כתב כמויות מנה א3'!$D$87</f>
        <v>סה"כ 03.10 התקנת  אביזרים לשירותים נגישים</v>
      </c>
      <c r="B20" s="66">
        <f>'כתב כמויות מנה א3'!$H$87</f>
        <v>33156</v>
      </c>
      <c r="C20" s="66">
        <f>'כתב כמויות מנה א3'!$J$87</f>
        <v>0</v>
      </c>
    </row>
    <row r="21" spans="1:3" ht="14.25" x14ac:dyDescent="0.2">
      <c r="A21" s="65" t="str">
        <f>'כתב כמויות מנה א3'!$D$96</f>
        <v>סה"כ  03.11 התקנת דלתות</v>
      </c>
      <c r="B21" s="66">
        <f>'כתב כמויות מנה א3'!$H$96</f>
        <v>66684</v>
      </c>
      <c r="C21" s="66">
        <f>'כתב כמויות מנה א3'!$J$96</f>
        <v>0</v>
      </c>
    </row>
    <row r="22" spans="1:3" ht="21.75" customHeight="1" x14ac:dyDescent="0.25">
      <c r="A22" s="70" t="s">
        <v>130</v>
      </c>
      <c r="B22" s="72">
        <f>SUM(B11:B21)</f>
        <v>763757.05</v>
      </c>
      <c r="C22" s="72">
        <f>'כתב כמויות מנה א3'!$J$98</f>
        <v>0</v>
      </c>
    </row>
    <row r="23" spans="1:3" ht="21.75" customHeight="1" x14ac:dyDescent="0.25">
      <c r="A23" s="73" t="s">
        <v>131</v>
      </c>
      <c r="B23" s="74">
        <f>$B$8+$B$22</f>
        <v>1200870.6499999999</v>
      </c>
      <c r="C23" s="74">
        <f>$C$8+$C$22</f>
        <v>0</v>
      </c>
    </row>
    <row r="24" spans="1:3" ht="21.75" customHeight="1" x14ac:dyDescent="0.25">
      <c r="A24" s="68" t="s">
        <v>17</v>
      </c>
      <c r="B24" s="76"/>
      <c r="C24" s="75"/>
    </row>
    <row r="25" spans="1:3" ht="21.75" customHeight="1" x14ac:dyDescent="0.25">
      <c r="A25" s="68" t="s">
        <v>220</v>
      </c>
      <c r="B25" s="77">
        <f>B23-(B24*B23)</f>
        <v>1200870.6499999999</v>
      </c>
      <c r="C25" s="77">
        <f>C23-(C24*C23)</f>
        <v>0</v>
      </c>
    </row>
    <row r="26" spans="1:3" ht="24" customHeight="1" x14ac:dyDescent="0.25">
      <c r="A26" s="78" t="s">
        <v>9</v>
      </c>
      <c r="B26" s="79">
        <f>B25*0.17</f>
        <v>204148.0105</v>
      </c>
      <c r="C26" s="79">
        <f>C25*0.17</f>
        <v>0</v>
      </c>
    </row>
    <row r="27" spans="1:3" ht="23.25" customHeight="1" x14ac:dyDescent="0.3">
      <c r="A27" s="80" t="s">
        <v>10</v>
      </c>
      <c r="B27" s="81">
        <f>B23+B26</f>
        <v>1405018.6605</v>
      </c>
      <c r="C27" s="81">
        <f>C25+C26</f>
        <v>0</v>
      </c>
    </row>
  </sheetData>
  <sheetProtection algorithmName="SHA-512" hashValue="VjX+Rk/L5SWBCIlYqIMdhnam0/f0eh1aYjtV/FO85HP/pQ3VKXOqWMYjp9KXBGRiYOTqzVNYqrtQO4ExddzYHA==" saltValue="noSxG3LDAH1azrQnvOf/sA==" spinCount="100000" sheet="1" objects="1" scenarios="1" selectLockedCells="1"/>
  <pageMargins left="0.7" right="0.7" top="0.75" bottom="0.75" header="0.3" footer="0.3"/>
  <pageSetup orientation="landscape" horizontalDpi="300" verticalDpi="300" r:id="rId1"/>
  <headerFooter>
    <oddHeader>&amp;Lחוזה 01-2019&amp;C&amp;"-,מודגש"&amp;20כתב כמויות - הנגשה כללית בבית החולים הלל יפה - שלבים 2,3&amp;R28/08/2020</oddHead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2</vt:i4>
      </vt:variant>
    </vt:vector>
  </HeadingPairs>
  <TitlesOfParts>
    <vt:vector size="5" baseType="lpstr">
      <vt:lpstr>כתב כמויות מנה א2</vt:lpstr>
      <vt:lpstr>כתב כמויות מנה א3</vt:lpstr>
      <vt:lpstr>סיכום </vt:lpstr>
      <vt:lpstr>'כתב כמויות מנה א2'!WPrint_TitlesW</vt:lpstr>
      <vt:lpstr>'כתב כמויות מנה א3'!WPrint_TitlesW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Sigal</dc:creator>
  <cp:lastModifiedBy>קולטון זלמה אפרת</cp:lastModifiedBy>
  <dcterms:created xsi:type="dcterms:W3CDTF">2019-10-24T10:05:16Z</dcterms:created>
  <dcterms:modified xsi:type="dcterms:W3CDTF">2020-10-01T05:47:05Z</dcterms:modified>
</cp:coreProperties>
</file>